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1,2'!$A$1:$Q$25</definedName>
    <definedName name="_xlnm.Print_Area" localSheetId="5">'CUADRO 1,3'!$A$1:$Q$24</definedName>
    <definedName name="_xlnm.Print_Area" localSheetId="6">'CUADRO 1,4'!$A$1:$Y$46</definedName>
    <definedName name="_xlnm.Print_Area" localSheetId="7">'CUADRO 1,5'!$A$3:$Y$52</definedName>
    <definedName name="_xlnm.Print_Area" localSheetId="9">'CUADRO 1,7'!$A$1:$Q$54</definedName>
    <definedName name="_xlnm.Print_Area" localSheetId="16">'CUADRO 1.10'!$A$1:$Z$69</definedName>
    <definedName name="_xlnm.Print_Area" localSheetId="17">'CUADRO 1.11'!$A$3:$Z$59</definedName>
    <definedName name="_xlnm.Print_Area" localSheetId="18">'CUADRO 1.12'!$A$1:$Z$25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1.6'!$A$1:$R$61</definedName>
    <definedName name="_xlnm.Print_Area" localSheetId="10">'CUADRO 1.8'!$A$1:$Y$102</definedName>
    <definedName name="_xlnm.Print_Area" localSheetId="11">'CUADRO 1.8 B'!$A$3:$Y$55</definedName>
    <definedName name="_xlnm.Print_Area" localSheetId="12">'CUADRO 1.8 C'!$A$1:$Z$81</definedName>
    <definedName name="_xlnm.Print_Area" localSheetId="13">'CUADRO 1.9'!$A$1:$Y$61</definedName>
    <definedName name="_xlnm.Print_Area" localSheetId="14">'CUADRO 1.9 B'!$A$1:$Y$49</definedName>
    <definedName name="_xlnm.Print_Area" localSheetId="15">'CUADRO 1.9 C'!$A$1:$Z$74</definedName>
    <definedName name="_xlnm.Print_Area" localSheetId="0">'INDICE'!$A$1:$D$32</definedName>
    <definedName name="PAX_NACIONAL" localSheetId="5">'CUADRO 1,3'!$A$6:$N$21</definedName>
    <definedName name="PAX_NACIONAL" localSheetId="6">'CUADRO 1,4'!$A$6:$T$44</definedName>
    <definedName name="PAX_NACIONAL" localSheetId="7">'CUADRO 1,5'!$A$6:$T$50</definedName>
    <definedName name="PAX_NACIONAL" localSheetId="9">'CUADRO 1,7'!$A$6:$N$52</definedName>
    <definedName name="PAX_NACIONAL" localSheetId="16">'CUADRO 1.10'!$A$6:$U$66</definedName>
    <definedName name="PAX_NACIONAL" localSheetId="17">'CUADRO 1.11'!$A$6:$U$57</definedName>
    <definedName name="PAX_NACIONAL" localSheetId="18">'CUADRO 1.12'!$A$8:$U$22</definedName>
    <definedName name="PAX_NACIONAL" localSheetId="19">'CUADRO 1.13'!$A$6:$U$14</definedName>
    <definedName name="PAX_NACIONAL" localSheetId="8">'CUADRO 1.6'!$A$6:$N$59</definedName>
    <definedName name="PAX_NACIONAL" localSheetId="10">'CUADRO 1.8'!$A$6:$T$98</definedName>
    <definedName name="PAX_NACIONAL" localSheetId="11">'CUADRO 1.8 B'!$A$6:$T$52</definedName>
    <definedName name="PAX_NACIONAL" localSheetId="12">'CUADRO 1.8 C'!$A$6:$T$78</definedName>
    <definedName name="PAX_NACIONAL" localSheetId="13">'CUADRO 1.9'!$A$6:$T$57</definedName>
    <definedName name="PAX_NACIONAL" localSheetId="14">'CUADRO 1.9 B'!$A$6:$T$44</definedName>
    <definedName name="PAX_NACIONAL" localSheetId="15">'CUADRO 1.9 C'!$A$6:$T$69</definedName>
    <definedName name="PAX_NACIONAL">'CUADRO 1,2'!$A$6:$N$22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<sst xmlns="http://schemas.openxmlformats.org/spreadsheetml/2006/main" count="1616" uniqueCount="507">
  <si>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</si>
  <si>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</si>
  <si>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</si>
  <si>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</si>
  <si>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</si>
  <si>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</si>
  <si>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</si>
  <si>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</si>
  <si>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</si>
  <si>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</si>
  <si>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</si>
  <si>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</si>
  <si>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</si>
  <si>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</si>
  <si>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</si>
  <si>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</si>
  <si>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</si>
  <si>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</si>
  <si>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</si>
  <si>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</si>
  <si>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</si>
  <si>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</si>
  <si>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</si>
  <si>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</si>
  <si>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</si>
  <si>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</si>
  <si>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</si>
  <si>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</si>
  <si>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</si>
  <si>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</si>
  <si>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</si>
  <si>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</si>
  <si>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</si>
  <si>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</si>
  <si>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</si>
  <si>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</si>
  <si>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</si>
  <si>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</si>
  <si>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</si>
  <si>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</si>
  <si>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</si>
  <si>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</si>
  <si>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</si>
  <si>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</si>
  <si>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</si>
  <si>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</si>
  <si>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</si>
  <si>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</si>
  <si>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</si>
  <si>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</si>
  <si>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</si>
  <si>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</si>
  <si>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</si>
  <si>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</si>
  <si>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</si>
  <si>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</si>
  <si>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</si>
  <si>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</si>
  <si>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</si>
  <si>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</si>
  <si>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</si>
  <si>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</si>
  <si>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</si>
  <si>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</si>
  <si>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</si>
  <si>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</si>
  <si>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</si>
  <si>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</si>
  <si>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</si>
  <si>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</si>
  <si>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</si>
  <si>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</si>
  <si>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</si>
  <si>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</si>
  <si>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</si>
  <si>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</si>
  <si>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</si>
  <si>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</si>
  <si>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</si>
  <si>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</si>
  <si>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</si>
  <si>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</si>
  <si>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</si>
  <si>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</si>
  <si>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</si>
  <si>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</si>
  <si>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</si>
  <si>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</si>
  <si>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</si>
  <si>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</si>
  <si>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</si>
  <si>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</si>
  <si>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</si>
  <si>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</si>
  <si>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</si>
  <si>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</si>
  <si>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</si>
  <si>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</si>
  <si>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</si>
  <si>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</si>
  <si>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</si>
  <si>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</si>
  <si>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</si>
  <si>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</si>
  <si>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</si>
  <si>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</si>
  <si>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</si>
  <si>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</si>
  <si>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</si>
  <si>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</si>
  <si>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</si>
  <si>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</si>
  <si>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</si>
  <si>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</si>
  <si>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</si>
  <si>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</si>
  <si>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</si>
  <si>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</si>
  <si>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</si>
  <si>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</si>
  <si>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</si>
  <si>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</si>
  <si>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</si>
  <si>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</si>
  <si>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</si>
  <si>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</si>
  <si>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</si>
  <si>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</si>
  <si>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</si>
  <si>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</si>
  <si>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</si>
  <si>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</si>
  <si>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</si>
  <si>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</si>
  <si>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</si>
  <si>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</si>
  <si>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</si>
  <si>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</si>
  <si>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</si>
  <si>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</si>
  <si>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</si>
  <si>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</si>
  <si>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</si>
  <si>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</si>
  <si>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</si>
  <si>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</si>
  <si>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</si>
  <si>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</si>
  <si>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</si>
  <si>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Boletín Origen-Destino Marzo 2017</t>
  </si>
  <si>
    <t>Ene- Mar 2016</t>
  </si>
  <si>
    <t>Ene- Mar 2017</t>
  </si>
  <si>
    <t>Mar 2017 - Mar 2016</t>
  </si>
  <si>
    <t>Ene - Mar 2017 / Ene - Mar 2016</t>
  </si>
  <si>
    <t>Marzo 2017</t>
  </si>
  <si>
    <t>Marzo 2016</t>
  </si>
  <si>
    <t>Enero - Marzo 2017</t>
  </si>
  <si>
    <t>Enero - Marzo 2016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</si>
  <si>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</si>
  <si>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Avianca</t>
  </si>
  <si>
    <t>Viva Colombia</t>
  </si>
  <si>
    <t>Lan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</si>
  <si>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</si>
  <si>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</si>
  <si>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</si>
  <si>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</si>
  <si>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</si>
  <si>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</si>
  <si>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</si>
  <si>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Aerovanguardia</t>
  </si>
  <si>
    <t>Aliansa</t>
  </si>
  <si>
    <t>Aro</t>
  </si>
  <si>
    <t>Otras</t>
  </si>
  <si>
    <t>LAS</t>
  </si>
  <si>
    <t>Aerosucre</t>
  </si>
  <si>
    <t>Aer Caribe</t>
  </si>
  <si>
    <t>Tampa</t>
  </si>
  <si>
    <t>Air Colombia</t>
  </si>
  <si>
    <t>Aerogal</t>
  </si>
  <si>
    <t>American</t>
  </si>
  <si>
    <t>Lan Airlines</t>
  </si>
  <si>
    <t>Jetblue</t>
  </si>
  <si>
    <t>Iberia</t>
  </si>
  <si>
    <t>Spirit Airlines</t>
  </si>
  <si>
    <t>Taca International Airlines S.A</t>
  </si>
  <si>
    <t>United Airlines</t>
  </si>
  <si>
    <t>TAM</t>
  </si>
  <si>
    <t>Aeromexico</t>
  </si>
  <si>
    <t>Taca</t>
  </si>
  <si>
    <t>Copa</t>
  </si>
  <si>
    <t>Interjet</t>
  </si>
  <si>
    <t>Delta</t>
  </si>
  <si>
    <t>Lan Peru</t>
  </si>
  <si>
    <t>Lacsa</t>
  </si>
  <si>
    <t>Air France</t>
  </si>
  <si>
    <t>Lufthansa</t>
  </si>
  <si>
    <t>Air Europa</t>
  </si>
  <si>
    <t>Aerol. Argentinas</t>
  </si>
  <si>
    <t>Air Canada</t>
  </si>
  <si>
    <t>Avior Airlines</t>
  </si>
  <si>
    <t>KLM</t>
  </si>
  <si>
    <t>Air Panama</t>
  </si>
  <si>
    <t>Tame</t>
  </si>
  <si>
    <t>Conviasa</t>
  </si>
  <si>
    <t>Turkish Airlines</t>
  </si>
  <si>
    <t>Aviateca</t>
  </si>
  <si>
    <t>Oceanair</t>
  </si>
  <si>
    <t>Cubana</t>
  </si>
  <si>
    <t>Sky Lease I.</t>
  </si>
  <si>
    <t>Atlas Air</t>
  </si>
  <si>
    <t>UPS</t>
  </si>
  <si>
    <t>Absa</t>
  </si>
  <si>
    <t>Kelowna Flightcrft Air Charter Ltd.</t>
  </si>
  <si>
    <t>Linea A. Carguera de Col</t>
  </si>
  <si>
    <t>Martinair</t>
  </si>
  <si>
    <t>Etihad Airways</t>
  </si>
  <si>
    <t>Vensecar C.A.</t>
  </si>
  <si>
    <t>Cargolux</t>
  </si>
  <si>
    <t>Aerotransporte de Carga Union</t>
  </si>
  <si>
    <t>Fedex</t>
  </si>
  <si>
    <t>Cargojet Airways</t>
  </si>
  <si>
    <t>21 AIR LLC</t>
  </si>
  <si>
    <t>Mas Air</t>
  </si>
  <si>
    <t>Dhl Aero Expreso, S.A.</t>
  </si>
  <si>
    <t>BOG-MDE-BOG</t>
  </si>
  <si>
    <t>BOG-CLO-BOG</t>
  </si>
  <si>
    <t>BOG-CTG-BOG</t>
  </si>
  <si>
    <t>BOG-BAQ-BOG</t>
  </si>
  <si>
    <t>BOG-SMR-BOG</t>
  </si>
  <si>
    <t>BOG-BGA-BOG</t>
  </si>
  <si>
    <t>BOG-PEI-BOG</t>
  </si>
  <si>
    <t>BOG-ADZ-BOG</t>
  </si>
  <si>
    <t>CTG-MDE-CTG</t>
  </si>
  <si>
    <t>CLO-MDE-CLO</t>
  </si>
  <si>
    <t>BOG-MTR-BOG</t>
  </si>
  <si>
    <t>BOG-CUC-BOG</t>
  </si>
  <si>
    <t>ADZ-CLO-ADZ</t>
  </si>
  <si>
    <t>BAQ-MDE-BAQ</t>
  </si>
  <si>
    <t>ADZ-MDE-ADZ</t>
  </si>
  <si>
    <t>CLO-CTG-CLO</t>
  </si>
  <si>
    <t>MDE-SMR-MDE</t>
  </si>
  <si>
    <t>BOG-VUP-BOG</t>
  </si>
  <si>
    <t>BOG-AXM-BOG</t>
  </si>
  <si>
    <t>BOG-EYP-BOG</t>
  </si>
  <si>
    <t>BOG-NVA-BOG</t>
  </si>
  <si>
    <t>EOH-UIB-EOH</t>
  </si>
  <si>
    <t>CLO-BAQ-CLO</t>
  </si>
  <si>
    <t>APO-EOH-APO</t>
  </si>
  <si>
    <t>ADZ-CTG-ADZ</t>
  </si>
  <si>
    <t>BOG-LET-BOG</t>
  </si>
  <si>
    <t>BOG-PSO-BOG</t>
  </si>
  <si>
    <t>CTG-PEI-CTG</t>
  </si>
  <si>
    <t>BOG-MZL-BOG</t>
  </si>
  <si>
    <t>BOG-RCH-BOG</t>
  </si>
  <si>
    <t>BOG-EJA-BOG</t>
  </si>
  <si>
    <t>BOG-EOH-BOG</t>
  </si>
  <si>
    <t>BOG-PPN-BOG</t>
  </si>
  <si>
    <t>BOG-IBE-BOG</t>
  </si>
  <si>
    <t>EOH-MTR-EOH</t>
  </si>
  <si>
    <t>ADZ-PEI-ADZ</t>
  </si>
  <si>
    <t>EOH-PEI-EOH</t>
  </si>
  <si>
    <t>BOG-UIB-BOG</t>
  </si>
  <si>
    <t>CLO-SMR-CLO</t>
  </si>
  <si>
    <t>BOG-FLA-BOG</t>
  </si>
  <si>
    <t>BOG-AUC-BOG</t>
  </si>
  <si>
    <t>CLO-TCO-CLO</t>
  </si>
  <si>
    <t>CTG-BGA-CTG</t>
  </si>
  <si>
    <t>ADZ-PVA-ADZ</t>
  </si>
  <si>
    <t>CUC-BGA-CUC</t>
  </si>
  <si>
    <t>CLO-PSO-CLO</t>
  </si>
  <si>
    <t>CAQ-EOH-CAQ</t>
  </si>
  <si>
    <t>BOG-VVC-BOG</t>
  </si>
  <si>
    <t>BOG-CZU-BOG</t>
  </si>
  <si>
    <t>ADZ-BGA-ADZ</t>
  </si>
  <si>
    <t>OTRAS</t>
  </si>
  <si>
    <t>BOG-MIA-BOG</t>
  </si>
  <si>
    <t>MDE-MIA-MDE</t>
  </si>
  <si>
    <t>BOG-FLL-BOG</t>
  </si>
  <si>
    <t>CLO-MIA-CLO</t>
  </si>
  <si>
    <t>BOG-IAH-BOG</t>
  </si>
  <si>
    <t>BOG-JFK-BOG</t>
  </si>
  <si>
    <t>BOG-MCO-BOG</t>
  </si>
  <si>
    <t>BAQ-MIA-BAQ</t>
  </si>
  <si>
    <t>MDE-FLL-MDE</t>
  </si>
  <si>
    <t>CTG-FLL-CTG</t>
  </si>
  <si>
    <t>CTG-MIA-CTG</t>
  </si>
  <si>
    <t>CTG-JFK-CTG</t>
  </si>
  <si>
    <t>BOG-LAX-BOG</t>
  </si>
  <si>
    <t>BOG-YYZ-BOG</t>
  </si>
  <si>
    <t>BOG-EWR-BOG</t>
  </si>
  <si>
    <t>BOG-ATL-BOG</t>
  </si>
  <si>
    <t>MDE-JFK-MDE</t>
  </si>
  <si>
    <t>BOG-IAD-BOG</t>
  </si>
  <si>
    <t>BOG-DFW-BOG</t>
  </si>
  <si>
    <t>PEI-JFK-PEI</t>
  </si>
  <si>
    <t>CTG-ATL-CTG</t>
  </si>
  <si>
    <t>AXM-FLL-AXM</t>
  </si>
  <si>
    <t>MDE-ATL-MDE</t>
  </si>
  <si>
    <t>MDE-EWR-MDE</t>
  </si>
  <si>
    <t>BAQ-JFK-BAQ</t>
  </si>
  <si>
    <t>BOG-LIM-BOG</t>
  </si>
  <si>
    <t>BOG-UIO-BOG</t>
  </si>
  <si>
    <t>BOG-SCL-BOG</t>
  </si>
  <si>
    <t>BOG-BUE-BOG</t>
  </si>
  <si>
    <t>BOG-GYE-BOG</t>
  </si>
  <si>
    <t>BOG-GRU-BOG</t>
  </si>
  <si>
    <t>BOG-CCS-BOG</t>
  </si>
  <si>
    <t>CTG-LIM-CTG</t>
  </si>
  <si>
    <t>MDE-LIM-MDE</t>
  </si>
  <si>
    <t>BOG-VLN-BOG</t>
  </si>
  <si>
    <t>CLO-LIM-CLO</t>
  </si>
  <si>
    <t>CLO-GYE-CLO</t>
  </si>
  <si>
    <t>BOG-RIO-BOG</t>
  </si>
  <si>
    <t>BOG-LPB-BOG</t>
  </si>
  <si>
    <t>CLO-ESM-CLO</t>
  </si>
  <si>
    <t>BOG-FOR-BOG</t>
  </si>
  <si>
    <t>BOG-MAD-BOG</t>
  </si>
  <si>
    <t>CLO-MAD-CLO</t>
  </si>
  <si>
    <t>BOG-BCN-BOG</t>
  </si>
  <si>
    <t>BOG-FRA-BOG</t>
  </si>
  <si>
    <t>BOG-CDG-BOG</t>
  </si>
  <si>
    <t>MDE-MAD-MDE</t>
  </si>
  <si>
    <t>BOG-AMS-BOG</t>
  </si>
  <si>
    <t>PEI-MAD-PEI</t>
  </si>
  <si>
    <t>BOG-IST-BOG</t>
  </si>
  <si>
    <t>CLO-BCN-CLO</t>
  </si>
  <si>
    <t>CTG-MAD-CTG</t>
  </si>
  <si>
    <t>BAQ-MAD-BAQ</t>
  </si>
  <si>
    <t>CLO-AMS-CLO</t>
  </si>
  <si>
    <t>BOG-LIS-BOG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</si>
  <si>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</si>
  <si>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</si>
  <si>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</si>
  <si>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</si>
  <si>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</si>
  <si>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</si>
  <si>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</si>
  <si>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</si>
  <si>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ADZ-PTY-ADZ</t>
  </si>
  <si>
    <t>BOG-SAL-BOG</t>
  </si>
  <si>
    <t>PEI-PTY-PEI</t>
  </si>
  <si>
    <t>BOG-PUJ-BOG</t>
  </si>
  <si>
    <t>MDE-MEX-MDE</t>
  </si>
  <si>
    <t>BOG-SDQ-BOG</t>
  </si>
  <si>
    <t>MDE-PAC-MDE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</si>
  <si>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</si>
  <si>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</si>
  <si>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</si>
  <si>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</si>
  <si>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</si>
  <si>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</si>
  <si>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</si>
  <si>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</si>
  <si>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</si>
  <si>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</si>
  <si>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</si>
  <si>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</si>
  <si>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</si>
  <si>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</si>
  <si>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</si>
  <si>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</si>
  <si>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</si>
  <si>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</si>
  <si>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</si>
  <si>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PARAGUAY</t>
  </si>
  <si>
    <t>URUGUAY</t>
  </si>
  <si>
    <t>ESPAÑA</t>
  </si>
  <si>
    <t>INGLATERRA</t>
  </si>
  <si>
    <t>ALEMANIA</t>
  </si>
  <si>
    <t>FRANCIA</t>
  </si>
  <si>
    <t>ITALIA</t>
  </si>
  <si>
    <t>HOLANDA</t>
  </si>
  <si>
    <t>AUSTRALIA</t>
  </si>
  <si>
    <t>SUIZA</t>
  </si>
  <si>
    <t>BELGICA</t>
  </si>
  <si>
    <t>TURQUIA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</si>
  <si>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</si>
  <si>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</si>
  <si>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</si>
  <si>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</si>
  <si>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</si>
  <si>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</si>
  <si>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</si>
  <si>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</si>
  <si>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</si>
  <si>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</si>
  <si>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</si>
  <si>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</si>
  <si>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</si>
  <si>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</si>
  <si>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</si>
  <si>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</si>
  <si>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</si>
  <si>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</si>
  <si>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</si>
  <si>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</si>
  <si>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</si>
  <si>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</si>
  <si>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</si>
  <si>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</si>
  <si>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</si>
  <si>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</si>
  <si>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</si>
  <si>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</si>
  <si>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</si>
  <si>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</si>
  <si>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</si>
  <si>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</si>
  <si>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</si>
  <si>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</si>
  <si>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</si>
  <si>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</si>
  <si>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</si>
  <si>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</si>
  <si>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</si>
  <si>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</si>
  <si>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ARMENIA</t>
  </si>
  <si>
    <t>ARMENIA - EL EDEN</t>
  </si>
  <si>
    <t>VALLEDUPAR</t>
  </si>
  <si>
    <t>VALLEDUPAR-ALFONSO LOPEZ P.</t>
  </si>
  <si>
    <t>QUIBDO</t>
  </si>
  <si>
    <t>QUIBDO - EL CARAÑO</t>
  </si>
  <si>
    <t>EL YOPAL</t>
  </si>
  <si>
    <t>NEIVA</t>
  </si>
  <si>
    <t>NEIVA - BENITO SALAS</t>
  </si>
  <si>
    <t>PASTO</t>
  </si>
  <si>
    <t>PASTO - ANTONIO NARIQO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</si>
  <si>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</si>
  <si>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</si>
  <si>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</si>
  <si>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</si>
  <si>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</si>
  <si>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</si>
  <si>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IBAGUE</t>
  </si>
  <si>
    <t>IBAGUE - PERALES</t>
  </si>
  <si>
    <t>VILLAVICENCIO</t>
  </si>
  <si>
    <t>VANGUARDIA</t>
  </si>
  <si>
    <t>RIOHACHA</t>
  </si>
  <si>
    <t>RIOHACHA-ALMIRANTE PADILLA</t>
  </si>
  <si>
    <t>BARRANCABERMEJA</t>
  </si>
  <si>
    <t>BARRANCABERMEJA-YARIGUIES</t>
  </si>
  <si>
    <t>POPAYAN</t>
  </si>
  <si>
    <t>POPAYAN - GMOLEON VALENCIA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</si>
  <si>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</si>
  <si>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</si>
  <si>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</si>
  <si>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</si>
  <si>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</si>
  <si>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</si>
  <si>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COROZAL</t>
  </si>
  <si>
    <t>COROZAL - LAS BRUJAS</t>
  </si>
  <si>
    <t>PUERTO GAITAN</t>
  </si>
  <si>
    <t>MORELIA</t>
  </si>
  <si>
    <t>PROVIDENCIA</t>
  </si>
  <si>
    <t>PROVIDENCIA- EL EMBRUJO</t>
  </si>
  <si>
    <t>PUERTO ASIS</t>
  </si>
  <si>
    <t>PUERTO ASIS - 3 DE MAYO</t>
  </si>
  <si>
    <t>PUERTO CARRENO</t>
  </si>
  <si>
    <t>CARREÑO-GERMAN OLANO</t>
  </si>
  <si>
    <t>MAICAO</t>
  </si>
  <si>
    <t>PUERTO INIRIDA</t>
  </si>
  <si>
    <t>PUERTO INIRIDA - CESAR GAVIRIA TRUJ</t>
  </si>
  <si>
    <t>BAHIA SOLANO</t>
  </si>
  <si>
    <t>BAHIA SOLANO - JOSE C. MUTIS</t>
  </si>
  <si>
    <t>CAUCASIA</t>
  </si>
  <si>
    <t>CAUCASIA- JUAN H. WHITE</t>
  </si>
  <si>
    <t>GUAPI</t>
  </si>
  <si>
    <t>GUAPI - JUAN CASIANO</t>
  </si>
  <si>
    <t>MITU</t>
  </si>
  <si>
    <t>VILLA GARZON</t>
  </si>
  <si>
    <t>SAN JOSE DEL GUAVIARE</t>
  </si>
  <si>
    <t>URIBIA</t>
  </si>
  <si>
    <t>PUERTO BOLIVAR - PORTETE</t>
  </si>
  <si>
    <t>SARAVENA-COLONIZADORES</t>
  </si>
  <si>
    <t>NUQUI</t>
  </si>
  <si>
    <t>NUQUI - REYES MURILLO</t>
  </si>
  <si>
    <t>TOLU</t>
  </si>
  <si>
    <t>BUENAVENTURA</t>
  </si>
  <si>
    <t>BUENAVENTURA - GERARDO TOBAR LOPEZ</t>
  </si>
  <si>
    <t>LA MACARENA</t>
  </si>
  <si>
    <t>LA MACARENA - META</t>
  </si>
  <si>
    <t>EL BAGRE</t>
  </si>
  <si>
    <t>PITALITO</t>
  </si>
  <si>
    <t>PITALITO -CONTADOR</t>
  </si>
  <si>
    <t>LOMA DE CHIRIGUANA</t>
  </si>
  <si>
    <t>CALENTURITAS</t>
  </si>
  <si>
    <t>PUERTO LEGUIZAMO</t>
  </si>
  <si>
    <t>CUMARIBO</t>
  </si>
  <si>
    <t>ALDANA</t>
  </si>
  <si>
    <t>IPIALES - SAN LUIS</t>
  </si>
  <si>
    <t>GUAINIA (BARRANCO MINAS)</t>
  </si>
  <si>
    <t>BARRANCO MINAS</t>
  </si>
  <si>
    <t>ACANDI</t>
  </si>
  <si>
    <t>FLANDES</t>
  </si>
  <si>
    <t>GIRARDOT SANTIAGO VILA</t>
  </si>
  <si>
    <t>MIRAFLORES - GUAVIARE</t>
  </si>
  <si>
    <t>MIRAFLORES</t>
  </si>
  <si>
    <t>LA PEDRERA</t>
  </si>
  <si>
    <t>ARARACUARA</t>
  </si>
  <si>
    <t>SANTA RITA - VICHADA</t>
  </si>
  <si>
    <t>CENTRO ADM. "MARANDUA"</t>
  </si>
  <si>
    <t>CARURU</t>
  </si>
  <si>
    <t>SAN FELIPE</t>
  </si>
  <si>
    <t>SOLANO</t>
  </si>
  <si>
    <t>TARAIRA</t>
  </si>
  <si>
    <t>MONFORT</t>
  </si>
  <si>
    <t>CARTAGENA - RAFAEL NUÑEZ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</si>
</sst>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4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4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1" borderId="1" applyNumberFormat="0" applyAlignment="0" applyProtection="0"/>
    <xf numFmtId="0" fontId="94" fillId="22" borderId="2" applyNumberFormat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8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3" fillId="21" borderId="6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7" applyNumberFormat="0" applyFill="0" applyAlignment="0" applyProtection="0"/>
    <xf numFmtId="0" fontId="97" fillId="0" borderId="8" applyNumberFormat="0" applyFill="0" applyAlignment="0" applyProtection="0"/>
    <xf numFmtId="0" fontId="108" fillId="0" borderId="9" applyNumberFormat="0" applyFill="0" applyAlignment="0" applyProtection="0"/>
  </cellStyleXfs>
  <cellXfs count="736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81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81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81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17" fontId="36" fillId="0" borderId="0" xfId="57" applyNumberFormat="1" applyFont="1" applyFill="1">
      <alignment/>
      <protection/>
    </xf>
    <xf numFmtId="0" fontId="39" fillId="36" borderId="95" xfId="57" applyFont="1" applyFill="1" applyBorder="1">
      <alignment/>
      <protection/>
    </xf>
    <xf numFmtId="0" fontId="40" fillId="36" borderId="96" xfId="46" applyFont="1" applyFill="1" applyBorder="1" applyAlignment="1" applyProtection="1">
      <alignment horizontal="left" indent="1"/>
      <protection/>
    </xf>
    <xf numFmtId="0" fontId="39" fillId="36" borderId="97" xfId="57" applyFont="1" applyFill="1" applyBorder="1">
      <alignment/>
      <protection/>
    </xf>
    <xf numFmtId="0" fontId="40" fillId="36" borderId="98" xfId="46" applyFont="1" applyFill="1" applyBorder="1" applyAlignment="1" applyProtection="1">
      <alignment horizontal="left" indent="1"/>
      <protection/>
    </xf>
    <xf numFmtId="0" fontId="40" fillId="36" borderId="87" xfId="46" applyFont="1" applyFill="1" applyBorder="1" applyAlignment="1" applyProtection="1">
      <alignment horizontal="left" indent="1"/>
      <protection/>
    </xf>
    <xf numFmtId="0" fontId="109" fillId="7" borderId="99" xfId="60" applyFont="1" applyFill="1" applyBorder="1">
      <alignment/>
      <protection/>
    </xf>
    <xf numFmtId="0" fontId="109" fillId="7" borderId="0" xfId="60" applyFont="1" applyFill="1">
      <alignment/>
      <protection/>
    </xf>
    <xf numFmtId="0" fontId="110" fillId="7" borderId="100" xfId="60" applyFont="1" applyFill="1" applyBorder="1" applyAlignment="1">
      <alignment/>
      <protection/>
    </xf>
    <xf numFmtId="0" fontId="111" fillId="7" borderId="81" xfId="60" applyFont="1" applyFill="1" applyBorder="1" applyAlignment="1">
      <alignment/>
      <protection/>
    </xf>
    <xf numFmtId="0" fontId="112" fillId="7" borderId="100" xfId="60" applyFont="1" applyFill="1" applyBorder="1" applyAlignment="1">
      <alignment/>
      <protection/>
    </xf>
    <xf numFmtId="0" fontId="113" fillId="7" borderId="81" xfId="60" applyFont="1" applyFill="1" applyBorder="1" applyAlignment="1">
      <alignment/>
      <protection/>
    </xf>
    <xf numFmtId="37" fontId="114" fillId="7" borderId="0" xfId="62" applyFont="1" applyFill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 applyAlignment="1">
      <alignment horizontal="left" indent="1"/>
      <protection/>
    </xf>
    <xf numFmtId="37" fontId="117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1" xfId="58" applyNumberFormat="1" applyFont="1" applyFill="1" applyBorder="1" applyAlignment="1">
      <alignment horizontal="center" vertical="center" wrapText="1"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0" fontId="120" fillId="0" borderId="0" xfId="57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46" applyFont="1" applyFill="1" applyAlignment="1" applyProtection="1">
      <alignment/>
      <protection/>
    </xf>
    <xf numFmtId="37" fontId="43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25" fillId="33" borderId="0" xfId="0" applyFont="1" applyFill="1" applyAlignment="1">
      <alignment vertical="center"/>
    </xf>
    <xf numFmtId="3" fontId="6" fillId="36" borderId="102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26" fillId="0" borderId="0" xfId="61" applyFont="1">
      <alignment/>
      <protection/>
    </xf>
    <xf numFmtId="10" fontId="27" fillId="36" borderId="100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3" xfId="58" applyNumberFormat="1" applyFont="1" applyFill="1" applyBorder="1" applyAlignment="1">
      <alignment vertical="center"/>
      <protection/>
    </xf>
    <xf numFmtId="3" fontId="12" fillId="38" borderId="104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27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05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06" xfId="61" applyNumberFormat="1" applyFont="1" applyFill="1" applyBorder="1" applyAlignment="1">
      <alignment horizontal="right"/>
      <protection/>
    </xf>
    <xf numFmtId="2" fontId="6" fillId="0" borderId="106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07" xfId="61" applyNumberFormat="1" applyFont="1" applyFill="1" applyBorder="1" applyAlignment="1" applyProtection="1">
      <alignment horizontal="center"/>
      <protection/>
    </xf>
    <xf numFmtId="37" fontId="128" fillId="0" borderId="0" xfId="61" applyFont="1">
      <alignment/>
      <protection/>
    </xf>
    <xf numFmtId="181" fontId="27" fillId="36" borderId="100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81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0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09" xfId="61" applyNumberFormat="1" applyFont="1" applyFill="1" applyBorder="1">
      <alignment/>
      <protection/>
    </xf>
    <xf numFmtId="3" fontId="3" fillId="0" borderId="109" xfId="61" applyNumberFormat="1" applyFont="1" applyFill="1" applyBorder="1" applyAlignment="1">
      <alignment horizontal="right"/>
      <protection/>
    </xf>
    <xf numFmtId="37" fontId="3" fillId="0" borderId="102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0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6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29" fillId="39" borderId="110" xfId="47" applyNumberFormat="1" applyFont="1" applyFill="1" applyBorder="1" applyAlignment="1">
      <alignment/>
    </xf>
    <xf numFmtId="37" fontId="42" fillId="39" borderId="111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2" xfId="61" applyFont="1" applyFill="1" applyBorder="1" applyAlignment="1" applyProtection="1">
      <alignment horizontal="center"/>
      <protection/>
    </xf>
    <xf numFmtId="10" fontId="26" fillId="36" borderId="113" xfId="58" applyNumberFormat="1" applyFont="1" applyFill="1" applyBorder="1" applyAlignment="1">
      <alignment horizontal="right" vertical="center"/>
      <protection/>
    </xf>
    <xf numFmtId="37" fontId="32" fillId="39" borderId="111" xfId="47" applyNumberFormat="1" applyFont="1" applyFill="1" applyBorder="1" applyAlignment="1">
      <alignment/>
    </xf>
    <xf numFmtId="37" fontId="32" fillId="39" borderId="11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0" fillId="0" borderId="0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0" fillId="0" borderId="25" xfId="61" applyFont="1" applyFill="1" applyBorder="1" applyAlignment="1" applyProtection="1">
      <alignment horizontal="left"/>
      <protection/>
    </xf>
    <xf numFmtId="37" fontId="130" fillId="0" borderId="0" xfId="61" applyFont="1" applyFill="1" applyBorder="1" applyAlignment="1" applyProtection="1">
      <alignment horizontal="left" vertical="center"/>
      <protection/>
    </xf>
    <xf numFmtId="37" fontId="132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14" xfId="58" applyFont="1" applyFill="1" applyBorder="1">
      <alignment/>
      <protection/>
    </xf>
    <xf numFmtId="3" fontId="3" fillId="0" borderId="115" xfId="58" applyNumberFormat="1" applyFont="1" applyFill="1" applyBorder="1">
      <alignment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10" fontId="3" fillId="0" borderId="118" xfId="58" applyNumberFormat="1" applyFont="1" applyFill="1" applyBorder="1">
      <alignment/>
      <protection/>
    </xf>
    <xf numFmtId="10" fontId="3" fillId="0" borderId="118" xfId="58" applyNumberFormat="1" applyFont="1" applyFill="1" applyBorder="1" applyAlignment="1">
      <alignment horizontal="right"/>
      <protection/>
    </xf>
    <xf numFmtId="10" fontId="3" fillId="0" borderId="119" xfId="58" applyNumberFormat="1" applyFont="1" applyFill="1" applyBorder="1" applyAlignment="1">
      <alignment horizontal="right"/>
      <protection/>
    </xf>
    <xf numFmtId="0" fontId="3" fillId="0" borderId="120" xfId="58" applyFont="1" applyFill="1" applyBorder="1">
      <alignment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10" fontId="3" fillId="0" borderId="125" xfId="58" applyNumberFormat="1" applyFont="1" applyFill="1" applyBorder="1" applyAlignment="1">
      <alignment horizontal="right"/>
      <protection/>
    </xf>
    <xf numFmtId="0" fontId="3" fillId="0" borderId="126" xfId="58" applyFont="1" applyFill="1" applyBorder="1">
      <alignment/>
      <protection/>
    </xf>
    <xf numFmtId="3" fontId="3" fillId="0" borderId="127" xfId="58" applyNumberFormat="1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10" fontId="3" fillId="0" borderId="130" xfId="58" applyNumberFormat="1" applyFont="1" applyFill="1" applyBorder="1">
      <alignment/>
      <protection/>
    </xf>
    <xf numFmtId="10" fontId="3" fillId="0" borderId="130" xfId="58" applyNumberFormat="1" applyFont="1" applyFill="1" applyBorder="1" applyAlignment="1">
      <alignment horizontal="right"/>
      <protection/>
    </xf>
    <xf numFmtId="10" fontId="3" fillId="0" borderId="131" xfId="58" applyNumberFormat="1" applyFont="1" applyFill="1" applyBorder="1" applyAlignment="1">
      <alignment horizontal="right"/>
      <protection/>
    </xf>
    <xf numFmtId="3" fontId="3" fillId="0" borderId="132" xfId="58" applyNumberFormat="1" applyFont="1" applyFill="1" applyBorder="1">
      <alignment/>
      <protection/>
    </xf>
    <xf numFmtId="3" fontId="3" fillId="0" borderId="133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6" fillId="0" borderId="118" xfId="58" applyNumberFormat="1" applyFont="1" applyFill="1" applyBorder="1" applyAlignment="1">
      <alignment horizontal="right"/>
      <protection/>
    </xf>
    <xf numFmtId="3" fontId="3" fillId="0" borderId="137" xfId="58" applyNumberFormat="1" applyFont="1" applyFill="1" applyBorder="1">
      <alignment/>
      <protection/>
    </xf>
    <xf numFmtId="3" fontId="3" fillId="0" borderId="138" xfId="58" applyNumberFormat="1" applyFont="1" applyFill="1" applyBorder="1">
      <alignment/>
      <protection/>
    </xf>
    <xf numFmtId="10" fontId="6" fillId="0" borderId="124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6" fillId="0" borderId="130" xfId="58" applyNumberFormat="1" applyFont="1" applyFill="1" applyBorder="1" applyAlignment="1">
      <alignment horizontal="right"/>
      <protection/>
    </xf>
    <xf numFmtId="10" fontId="3" fillId="0" borderId="116" xfId="58" applyNumberFormat="1" applyFont="1" applyFill="1" applyBorder="1" applyAlignment="1">
      <alignment horizontal="right"/>
      <protection/>
    </xf>
    <xf numFmtId="3" fontId="3" fillId="0" borderId="141" xfId="58" applyNumberFormat="1" applyFont="1" applyFill="1" applyBorder="1">
      <alignment/>
      <protection/>
    </xf>
    <xf numFmtId="10" fontId="3" fillId="0" borderId="116" xfId="58" applyNumberFormat="1" applyFont="1" applyFill="1" applyBorder="1">
      <alignment/>
      <protection/>
    </xf>
    <xf numFmtId="10" fontId="3" fillId="0" borderId="122" xfId="58" applyNumberFormat="1" applyFont="1" applyFill="1" applyBorder="1" applyAlignment="1">
      <alignment horizontal="right"/>
      <protection/>
    </xf>
    <xf numFmtId="3" fontId="3" fillId="0" borderId="142" xfId="58" applyNumberFormat="1" applyFont="1" applyFill="1" applyBorder="1">
      <alignment/>
      <protection/>
    </xf>
    <xf numFmtId="10" fontId="3" fillId="0" borderId="122" xfId="58" applyNumberFormat="1" applyFont="1" applyFill="1" applyBorder="1">
      <alignment/>
      <protection/>
    </xf>
    <xf numFmtId="10" fontId="3" fillId="0" borderId="128" xfId="58" applyNumberFormat="1" applyFont="1" applyFill="1" applyBorder="1" applyAlignment="1">
      <alignment horizontal="right"/>
      <protection/>
    </xf>
    <xf numFmtId="3" fontId="3" fillId="0" borderId="143" xfId="58" applyNumberFormat="1" applyFont="1" applyFill="1" applyBorder="1">
      <alignment/>
      <protection/>
    </xf>
    <xf numFmtId="10" fontId="3" fillId="0" borderId="128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6" xfId="58" applyNumberFormat="1" applyFont="1" applyFill="1" applyBorder="1" applyAlignment="1">
      <alignment horizontal="right"/>
      <protection/>
    </xf>
    <xf numFmtId="0" fontId="6" fillId="0" borderId="147" xfId="58" applyFont="1" applyFill="1" applyBorder="1">
      <alignment/>
      <protection/>
    </xf>
    <xf numFmtId="0" fontId="6" fillId="0" borderId="148" xfId="58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12" fillId="0" borderId="152" xfId="58" applyNumberFormat="1" applyFont="1" applyFill="1" applyBorder="1">
      <alignment/>
      <protection/>
    </xf>
    <xf numFmtId="10" fontId="6" fillId="0" borderId="153" xfId="58" applyNumberFormat="1" applyFont="1" applyFill="1" applyBorder="1">
      <alignment/>
      <protection/>
    </xf>
    <xf numFmtId="3" fontId="6" fillId="0" borderId="154" xfId="58" applyNumberFormat="1" applyFont="1" applyFill="1" applyBorder="1">
      <alignment/>
      <protection/>
    </xf>
    <xf numFmtId="10" fontId="6" fillId="0" borderId="153" xfId="58" applyNumberFormat="1" applyFont="1" applyFill="1" applyBorder="1" applyAlignment="1">
      <alignment horizontal="right"/>
      <protection/>
    </xf>
    <xf numFmtId="10" fontId="6" fillId="0" borderId="155" xfId="58" applyNumberFormat="1" applyFont="1" applyFill="1" applyBorder="1" applyAlignment="1">
      <alignment horizontal="right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6" fillId="0" borderId="165" xfId="58" applyFont="1" applyFill="1" applyBorder="1">
      <alignment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74" xfId="58" applyFont="1" applyFill="1" applyBorder="1">
      <alignment/>
      <protection/>
    </xf>
    <xf numFmtId="0" fontId="6" fillId="0" borderId="175" xfId="58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6" fillId="0" borderId="178" xfId="58" applyNumberFormat="1" applyFont="1" applyFill="1" applyBorder="1">
      <alignment/>
      <protection/>
    </xf>
    <xf numFmtId="3" fontId="12" fillId="0" borderId="179" xfId="58" applyNumberFormat="1" applyFont="1" applyFill="1" applyBorder="1">
      <alignment/>
      <protection/>
    </xf>
    <xf numFmtId="10" fontId="6" fillId="0" borderId="180" xfId="58" applyNumberFormat="1" applyFont="1" applyFill="1" applyBorder="1">
      <alignment/>
      <protection/>
    </xf>
    <xf numFmtId="3" fontId="6" fillId="0" borderId="181" xfId="58" applyNumberFormat="1" applyFont="1" applyFill="1" applyBorder="1">
      <alignment/>
      <protection/>
    </xf>
    <xf numFmtId="10" fontId="6" fillId="0" borderId="180" xfId="58" applyNumberFormat="1" applyFont="1" applyFill="1" applyBorder="1" applyAlignment="1">
      <alignment horizontal="right"/>
      <protection/>
    </xf>
    <xf numFmtId="10" fontId="6" fillId="0" borderId="182" xfId="58" applyNumberFormat="1" applyFont="1" applyFill="1" applyBorder="1" applyAlignment="1">
      <alignment horizontal="right"/>
      <protection/>
    </xf>
    <xf numFmtId="0" fontId="6" fillId="0" borderId="120" xfId="58" applyFont="1" applyFill="1" applyBorder="1">
      <alignment/>
      <protection/>
    </xf>
    <xf numFmtId="0" fontId="6" fillId="0" borderId="183" xfId="58" applyFont="1" applyFill="1" applyBorder="1">
      <alignment/>
      <protection/>
    </xf>
    <xf numFmtId="0" fontId="6" fillId="0" borderId="184" xfId="58" applyFont="1" applyFill="1" applyBorder="1">
      <alignment/>
      <protection/>
    </xf>
    <xf numFmtId="0" fontId="6" fillId="0" borderId="185" xfId="58" applyFont="1" applyFill="1" applyBorder="1">
      <alignment/>
      <protection/>
    </xf>
    <xf numFmtId="3" fontId="6" fillId="0" borderId="186" xfId="58" applyNumberFormat="1" applyFont="1" applyFill="1" applyBorder="1">
      <alignment/>
      <protection/>
    </xf>
    <xf numFmtId="3" fontId="6" fillId="0" borderId="187" xfId="58" applyNumberFormat="1" applyFont="1" applyFill="1" applyBorder="1">
      <alignment/>
      <protection/>
    </xf>
    <xf numFmtId="3" fontId="6" fillId="0" borderId="188" xfId="58" applyNumberFormat="1" applyFont="1" applyFill="1" applyBorder="1">
      <alignment/>
      <protection/>
    </xf>
    <xf numFmtId="3" fontId="12" fillId="0" borderId="189" xfId="58" applyNumberFormat="1" applyFont="1" applyFill="1" applyBorder="1">
      <alignment/>
      <protection/>
    </xf>
    <xf numFmtId="10" fontId="6" fillId="0" borderId="190" xfId="58" applyNumberFormat="1" applyFont="1" applyFill="1" applyBorder="1">
      <alignment/>
      <protection/>
    </xf>
    <xf numFmtId="3" fontId="6" fillId="0" borderId="191" xfId="58" applyNumberFormat="1" applyFont="1" applyFill="1" applyBorder="1">
      <alignment/>
      <protection/>
    </xf>
    <xf numFmtId="10" fontId="6" fillId="0" borderId="190" xfId="58" applyNumberFormat="1" applyFont="1" applyFill="1" applyBorder="1" applyAlignment="1">
      <alignment horizontal="right"/>
      <protection/>
    </xf>
    <xf numFmtId="10" fontId="6" fillId="0" borderId="192" xfId="58" applyNumberFormat="1" applyFont="1" applyFill="1" applyBorder="1" applyAlignment="1">
      <alignment horizontal="right"/>
      <protection/>
    </xf>
    <xf numFmtId="0" fontId="3" fillId="0" borderId="193" xfId="64" applyNumberFormat="1" applyFont="1" applyBorder="1" quotePrefix="1">
      <alignment/>
      <protection/>
    </xf>
    <xf numFmtId="3" fontId="3" fillId="0" borderId="176" xfId="64" applyNumberFormat="1" applyFont="1" applyBorder="1">
      <alignment/>
      <protection/>
    </xf>
    <xf numFmtId="3" fontId="3" fillId="0" borderId="194" xfId="64" applyNumberFormat="1" applyFont="1" applyBorder="1">
      <alignment/>
      <protection/>
    </xf>
    <xf numFmtId="10" fontId="3" fillId="0" borderId="177" xfId="64" applyNumberFormat="1" applyFont="1" applyBorder="1">
      <alignment/>
      <protection/>
    </xf>
    <xf numFmtId="2" fontId="3" fillId="0" borderId="195" xfId="64" applyNumberFormat="1" applyFont="1" applyBorder="1" applyAlignment="1">
      <alignment horizontal="right"/>
      <protection/>
    </xf>
    <xf numFmtId="2" fontId="3" fillId="0" borderId="196" xfId="64" applyNumberFormat="1" applyFont="1" applyBorder="1">
      <alignment/>
      <protection/>
    </xf>
    <xf numFmtId="0" fontId="3" fillId="0" borderId="197" xfId="64" applyNumberFormat="1" applyFont="1" applyBorder="1" quotePrefix="1">
      <alignment/>
      <protection/>
    </xf>
    <xf numFmtId="3" fontId="3" fillId="0" borderId="121" xfId="64" applyNumberFormat="1" applyFont="1" applyBorder="1">
      <alignment/>
      <protection/>
    </xf>
    <xf numFmtId="3" fontId="3" fillId="0" borderId="133" xfId="64" applyNumberFormat="1" applyFont="1" applyBorder="1">
      <alignment/>
      <protection/>
    </xf>
    <xf numFmtId="10" fontId="3" fillId="0" borderId="122" xfId="64" applyNumberFormat="1" applyFont="1" applyBorder="1">
      <alignment/>
      <protection/>
    </xf>
    <xf numFmtId="2" fontId="3" fillId="0" borderId="124" xfId="64" applyNumberFormat="1" applyFont="1" applyBorder="1" applyAlignment="1">
      <alignment horizontal="right"/>
      <protection/>
    </xf>
    <xf numFmtId="2" fontId="3" fillId="0" borderId="125" xfId="64" applyNumberFormat="1" applyFont="1" applyBorder="1">
      <alignment/>
      <protection/>
    </xf>
    <xf numFmtId="0" fontId="3" fillId="0" borderId="198" xfId="64" applyNumberFormat="1" applyFont="1" applyBorder="1" quotePrefix="1">
      <alignment/>
      <protection/>
    </xf>
    <xf numFmtId="3" fontId="3" fillId="0" borderId="186" xfId="64" applyNumberFormat="1" applyFont="1" applyBorder="1">
      <alignment/>
      <protection/>
    </xf>
    <xf numFmtId="3" fontId="3" fillId="0" borderId="199" xfId="64" applyNumberFormat="1" applyFont="1" applyBorder="1">
      <alignment/>
      <protection/>
    </xf>
    <xf numFmtId="10" fontId="3" fillId="0" borderId="187" xfId="64" applyNumberFormat="1" applyFont="1" applyBorder="1">
      <alignment/>
      <protection/>
    </xf>
    <xf numFmtId="2" fontId="3" fillId="0" borderId="200" xfId="64" applyNumberFormat="1" applyFont="1" applyBorder="1" applyAlignment="1">
      <alignment horizontal="right"/>
      <protection/>
    </xf>
    <xf numFmtId="2" fontId="3" fillId="0" borderId="201" xfId="64" applyNumberFormat="1" applyFont="1" applyBorder="1">
      <alignment/>
      <protection/>
    </xf>
    <xf numFmtId="0" fontId="26" fillId="37" borderId="202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3" fontId="26" fillId="37" borderId="203" xfId="65" applyNumberFormat="1" applyFont="1" applyFill="1" applyBorder="1" applyAlignment="1">
      <alignment vertical="center"/>
      <protection/>
    </xf>
    <xf numFmtId="0" fontId="3" fillId="0" borderId="174" xfId="65" applyNumberFormat="1" applyFont="1" applyBorder="1">
      <alignment/>
      <protection/>
    </xf>
    <xf numFmtId="3" fontId="3" fillId="0" borderId="181" xfId="65" applyNumberFormat="1" applyFont="1" applyBorder="1">
      <alignment/>
      <protection/>
    </xf>
    <xf numFmtId="3" fontId="3" fillId="0" borderId="194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3" fontId="3" fillId="0" borderId="176" xfId="65" applyNumberFormat="1" applyFont="1" applyBorder="1">
      <alignment/>
      <protection/>
    </xf>
    <xf numFmtId="10" fontId="3" fillId="0" borderId="195" xfId="65" applyNumberFormat="1" applyFont="1" applyBorder="1">
      <alignment/>
      <protection/>
    </xf>
    <xf numFmtId="10" fontId="3" fillId="0" borderId="196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3" fontId="3" fillId="0" borderId="138" xfId="65" applyNumberFormat="1" applyFont="1" applyBorder="1">
      <alignment/>
      <protection/>
    </xf>
    <xf numFmtId="3" fontId="3" fillId="0" borderId="133" xfId="65" applyNumberFormat="1" applyFont="1" applyBorder="1">
      <alignment/>
      <protection/>
    </xf>
    <xf numFmtId="10" fontId="3" fillId="0" borderId="133" xfId="65" applyNumberFormat="1" applyFont="1" applyBorder="1">
      <alignment/>
      <protection/>
    </xf>
    <xf numFmtId="3" fontId="3" fillId="0" borderId="121" xfId="65" applyNumberFormat="1" applyFont="1" applyBorder="1">
      <alignment/>
      <protection/>
    </xf>
    <xf numFmtId="10" fontId="3" fillId="0" borderId="124" xfId="65" applyNumberFormat="1" applyFont="1" applyBorder="1">
      <alignment/>
      <protection/>
    </xf>
    <xf numFmtId="10" fontId="3" fillId="0" borderId="125" xfId="65" applyNumberFormat="1" applyFont="1" applyBorder="1">
      <alignment/>
      <protection/>
    </xf>
    <xf numFmtId="0" fontId="3" fillId="0" borderId="184" xfId="65" applyNumberFormat="1" applyFont="1" applyBorder="1">
      <alignment/>
      <protection/>
    </xf>
    <xf numFmtId="3" fontId="3" fillId="0" borderId="191" xfId="65" applyNumberFormat="1" applyFont="1" applyBorder="1">
      <alignment/>
      <protection/>
    </xf>
    <xf numFmtId="3" fontId="3" fillId="0" borderId="199" xfId="65" applyNumberFormat="1" applyFont="1" applyBorder="1">
      <alignment/>
      <protection/>
    </xf>
    <xf numFmtId="10" fontId="3" fillId="0" borderId="199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200" xfId="65" applyNumberFormat="1" applyFont="1" applyBorder="1">
      <alignment/>
      <protection/>
    </xf>
    <xf numFmtId="10" fontId="3" fillId="0" borderId="201" xfId="65" applyNumberFormat="1" applyFont="1" applyBorder="1">
      <alignment/>
      <protection/>
    </xf>
    <xf numFmtId="10" fontId="27" fillId="36" borderId="51" xfId="58" applyNumberFormat="1" applyFont="1" applyFill="1" applyBorder="1" applyAlignment="1">
      <alignment vertical="center"/>
      <protection/>
    </xf>
    <xf numFmtId="0" fontId="24" fillId="37" borderId="202" xfId="65" applyNumberFormat="1" applyFont="1" applyFill="1" applyBorder="1" applyAlignment="1">
      <alignment vertical="center"/>
      <protection/>
    </xf>
    <xf numFmtId="3" fontId="24" fillId="37" borderId="44" xfId="65" applyNumberFormat="1" applyFont="1" applyFill="1" applyBorder="1" applyAlignment="1">
      <alignment vertical="center"/>
      <protection/>
    </xf>
    <xf numFmtId="3" fontId="24" fillId="37" borderId="27" xfId="65" applyNumberFormat="1" applyFont="1" applyFill="1" applyBorder="1" applyAlignment="1">
      <alignment vertical="center"/>
      <protection/>
    </xf>
    <xf numFmtId="10" fontId="24" fillId="37" borderId="204" xfId="65" applyNumberFormat="1" applyFont="1" applyFill="1" applyBorder="1" applyAlignment="1">
      <alignment vertical="center"/>
      <protection/>
    </xf>
    <xf numFmtId="10" fontId="24" fillId="37" borderId="205" xfId="65" applyNumberFormat="1" applyFont="1" applyFill="1" applyBorder="1" applyAlignment="1">
      <alignment vertical="center"/>
      <protection/>
    </xf>
    <xf numFmtId="3" fontId="24" fillId="37" borderId="203" xfId="65" applyNumberFormat="1" applyFont="1" applyFill="1" applyBorder="1" applyAlignment="1">
      <alignment vertical="center"/>
      <protection/>
    </xf>
    <xf numFmtId="10" fontId="24" fillId="37" borderId="105" xfId="65" applyNumberFormat="1" applyFont="1" applyFill="1" applyBorder="1" applyAlignment="1">
      <alignment vertical="center"/>
      <protection/>
    </xf>
    <xf numFmtId="0" fontId="24" fillId="0" borderId="0" xfId="65" applyFont="1">
      <alignment/>
      <protection/>
    </xf>
    <xf numFmtId="181" fontId="26" fillId="37" borderId="204" xfId="65" applyNumberFormat="1" applyFont="1" applyFill="1" applyBorder="1" applyAlignment="1">
      <alignment vertical="center"/>
      <protection/>
    </xf>
    <xf numFmtId="10" fontId="14" fillId="37" borderId="204" xfId="65" applyNumberFormat="1" applyFont="1" applyFill="1" applyBorder="1">
      <alignment/>
      <protection/>
    </xf>
    <xf numFmtId="10" fontId="14" fillId="37" borderId="105" xfId="65" applyNumberFormat="1" applyFont="1" applyFill="1" applyBorder="1">
      <alignment/>
      <protection/>
    </xf>
    <xf numFmtId="0" fontId="3" fillId="0" borderId="206" xfId="58" applyFont="1" applyFill="1" applyBorder="1">
      <alignment/>
      <protection/>
    </xf>
    <xf numFmtId="3" fontId="3" fillId="0" borderId="207" xfId="58" applyNumberFormat="1" applyFont="1" applyFill="1" applyBorder="1">
      <alignment/>
      <protection/>
    </xf>
    <xf numFmtId="3" fontId="3" fillId="0" borderId="208" xfId="58" applyNumberFormat="1" applyFont="1" applyFill="1" applyBorder="1">
      <alignment/>
      <protection/>
    </xf>
    <xf numFmtId="3" fontId="3" fillId="0" borderId="209" xfId="58" applyNumberFormat="1" applyFont="1" applyFill="1" applyBorder="1">
      <alignment/>
      <protection/>
    </xf>
    <xf numFmtId="3" fontId="3" fillId="0" borderId="210" xfId="58" applyNumberFormat="1" applyFont="1" applyFill="1" applyBorder="1">
      <alignment/>
      <protection/>
    </xf>
    <xf numFmtId="3" fontId="3" fillId="0" borderId="211" xfId="58" applyNumberFormat="1" applyFont="1" applyFill="1" applyBorder="1">
      <alignment/>
      <protection/>
    </xf>
    <xf numFmtId="10" fontId="3" fillId="0" borderId="212" xfId="58" applyNumberFormat="1" applyFont="1" applyFill="1" applyBorder="1">
      <alignment/>
      <protection/>
    </xf>
    <xf numFmtId="10" fontId="6" fillId="0" borderId="212" xfId="58" applyNumberFormat="1" applyFont="1" applyFill="1" applyBorder="1" applyAlignment="1">
      <alignment horizontal="right"/>
      <protection/>
    </xf>
    <xf numFmtId="10" fontId="3" fillId="0" borderId="213" xfId="58" applyNumberFormat="1" applyFont="1" applyFill="1" applyBorder="1" applyAlignment="1">
      <alignment horizontal="right"/>
      <protection/>
    </xf>
    <xf numFmtId="3" fontId="3" fillId="0" borderId="214" xfId="58" applyNumberFormat="1" applyFont="1" applyFill="1" applyBorder="1">
      <alignment/>
      <protection/>
    </xf>
    <xf numFmtId="0" fontId="3" fillId="0" borderId="215" xfId="58" applyFont="1" applyFill="1" applyBorder="1">
      <alignment/>
      <protection/>
    </xf>
    <xf numFmtId="3" fontId="3" fillId="0" borderId="216" xfId="58" applyNumberFormat="1" applyFont="1" applyFill="1" applyBorder="1">
      <alignment/>
      <protection/>
    </xf>
    <xf numFmtId="3" fontId="3" fillId="0" borderId="217" xfId="58" applyNumberFormat="1" applyFont="1" applyFill="1" applyBorder="1">
      <alignment/>
      <protection/>
    </xf>
    <xf numFmtId="3" fontId="3" fillId="0" borderId="218" xfId="58" applyNumberFormat="1" applyFont="1" applyFill="1" applyBorder="1">
      <alignment/>
      <protection/>
    </xf>
    <xf numFmtId="3" fontId="3" fillId="0" borderId="219" xfId="58" applyNumberFormat="1" applyFont="1" applyFill="1" applyBorder="1">
      <alignment/>
      <protection/>
    </xf>
    <xf numFmtId="3" fontId="3" fillId="0" borderId="220" xfId="58" applyNumberFormat="1" applyFont="1" applyFill="1" applyBorder="1">
      <alignment/>
      <protection/>
    </xf>
    <xf numFmtId="10" fontId="3" fillId="0" borderId="221" xfId="58" applyNumberFormat="1" applyFont="1" applyFill="1" applyBorder="1">
      <alignment/>
      <protection/>
    </xf>
    <xf numFmtId="10" fontId="6" fillId="0" borderId="221" xfId="58" applyNumberFormat="1" applyFont="1" applyFill="1" applyBorder="1" applyAlignment="1">
      <alignment horizontal="right"/>
      <protection/>
    </xf>
    <xf numFmtId="3" fontId="3" fillId="0" borderId="222" xfId="58" applyNumberFormat="1" applyFont="1" applyFill="1" applyBorder="1">
      <alignment/>
      <protection/>
    </xf>
    <xf numFmtId="10" fontId="3" fillId="0" borderId="223" xfId="58" applyNumberFormat="1" applyFont="1" applyFill="1" applyBorder="1" applyAlignment="1">
      <alignment horizontal="right"/>
      <protection/>
    </xf>
    <xf numFmtId="0" fontId="133" fillId="33" borderId="36" xfId="57" applyFont="1" applyFill="1" applyBorder="1">
      <alignment/>
      <protection/>
    </xf>
    <xf numFmtId="0" fontId="134" fillId="33" borderId="35" xfId="57" applyFont="1" applyFill="1" applyBorder="1">
      <alignment/>
      <protection/>
    </xf>
    <xf numFmtId="0" fontId="133" fillId="33" borderId="18" xfId="57" applyFont="1" applyFill="1" applyBorder="1">
      <alignment/>
      <protection/>
    </xf>
    <xf numFmtId="0" fontId="134" fillId="33" borderId="17" xfId="57" applyFont="1" applyFill="1" applyBorder="1">
      <alignment/>
      <protection/>
    </xf>
    <xf numFmtId="0" fontId="135" fillId="33" borderId="18" xfId="57" applyFont="1" applyFill="1" applyBorder="1">
      <alignment/>
      <protection/>
    </xf>
    <xf numFmtId="0" fontId="136" fillId="33" borderId="18" xfId="57" applyFont="1" applyFill="1" applyBorder="1">
      <alignment/>
      <protection/>
    </xf>
    <xf numFmtId="0" fontId="133" fillId="33" borderId="224" xfId="57" applyFont="1" applyFill="1" applyBorder="1">
      <alignment/>
      <protection/>
    </xf>
    <xf numFmtId="0" fontId="134" fillId="33" borderId="225" xfId="57" applyFont="1" applyFill="1" applyBorder="1">
      <alignment/>
      <protection/>
    </xf>
    <xf numFmtId="0" fontId="36" fillId="40" borderId="14" xfId="57" applyFont="1" applyFill="1" applyBorder="1">
      <alignment/>
      <protection/>
    </xf>
    <xf numFmtId="0" fontId="36" fillId="40" borderId="13" xfId="57" applyFont="1" applyFill="1" applyBorder="1">
      <alignment/>
      <protection/>
    </xf>
    <xf numFmtId="0" fontId="39" fillId="2" borderId="97" xfId="57" applyFont="1" applyFill="1" applyBorder="1">
      <alignment/>
      <protection/>
    </xf>
    <xf numFmtId="0" fontId="40" fillId="2" borderId="98" xfId="46" applyFont="1" applyFill="1" applyBorder="1" applyAlignment="1" applyProtection="1">
      <alignment horizontal="left" indent="1"/>
      <protection/>
    </xf>
    <xf numFmtId="0" fontId="40" fillId="2" borderId="226" xfId="46" applyFont="1" applyFill="1" applyBorder="1" applyAlignment="1" applyProtection="1">
      <alignment horizontal="left" indent="1"/>
      <protection/>
    </xf>
    <xf numFmtId="0" fontId="39" fillId="2" borderId="227" xfId="57" applyFont="1" applyFill="1" applyBorder="1">
      <alignment/>
      <protection/>
    </xf>
    <xf numFmtId="0" fontId="40" fillId="2" borderId="228" xfId="46" applyFont="1" applyFill="1" applyBorder="1" applyAlignment="1" applyProtection="1">
      <alignment horizontal="left" indent="1"/>
      <protection/>
    </xf>
    <xf numFmtId="0" fontId="37" fillId="14" borderId="229" xfId="59" applyFont="1" applyFill="1" applyBorder="1">
      <alignment/>
      <protection/>
    </xf>
    <xf numFmtId="0" fontId="38" fillId="14" borderId="230" xfId="46" applyFont="1" applyFill="1" applyBorder="1" applyAlignment="1" applyProtection="1">
      <alignment horizontal="left" indent="1"/>
      <protection/>
    </xf>
    <xf numFmtId="37" fontId="132" fillId="0" borderId="18" xfId="61" applyFont="1" applyFill="1" applyBorder="1" applyAlignment="1" applyProtection="1">
      <alignment/>
      <protection/>
    </xf>
    <xf numFmtId="3" fontId="3" fillId="0" borderId="16" xfId="61" applyNumberFormat="1" applyFont="1" applyFill="1" applyBorder="1" applyAlignment="1">
      <alignment/>
      <protection/>
    </xf>
    <xf numFmtId="3" fontId="6" fillId="36" borderId="0" xfId="61" applyNumberFormat="1" applyFont="1" applyFill="1" applyBorder="1" applyAlignment="1">
      <alignment/>
      <protection/>
    </xf>
    <xf numFmtId="3" fontId="3" fillId="0" borderId="18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7" xfId="61" applyFont="1" applyFill="1" applyBorder="1" applyAlignment="1" applyProtection="1">
      <alignment/>
      <protection/>
    </xf>
    <xf numFmtId="37" fontId="3" fillId="0" borderId="18" xfId="61" applyFont="1" applyFill="1" applyBorder="1" applyAlignment="1" applyProtection="1">
      <alignment/>
      <protection/>
    </xf>
    <xf numFmtId="37" fontId="3" fillId="0" borderId="71" xfId="61" applyFont="1" applyFill="1" applyBorder="1" applyAlignment="1" applyProtection="1">
      <alignment/>
      <protection/>
    </xf>
    <xf numFmtId="37" fontId="6" fillId="14" borderId="15" xfId="61" applyFont="1" applyFill="1" applyBorder="1" applyAlignment="1" applyProtection="1">
      <alignment/>
      <protection/>
    </xf>
    <xf numFmtId="37" fontId="6" fillId="34" borderId="15" xfId="61" applyFont="1" applyFill="1" applyBorder="1" applyAlignment="1">
      <alignment/>
      <protection/>
    </xf>
    <xf numFmtId="37" fontId="3" fillId="0" borderId="0" xfId="61" applyFont="1" applyAlignment="1">
      <alignment/>
      <protection/>
    </xf>
    <xf numFmtId="10" fontId="3" fillId="0" borderId="212" xfId="58" applyNumberFormat="1" applyFont="1" applyFill="1" applyBorder="1" applyAlignment="1">
      <alignment horizontal="right"/>
      <protection/>
    </xf>
    <xf numFmtId="0" fontId="137" fillId="40" borderId="231" xfId="57" applyFont="1" applyFill="1" applyBorder="1" applyAlignment="1">
      <alignment horizontal="center"/>
      <protection/>
    </xf>
    <xf numFmtId="0" fontId="137" fillId="40" borderId="232" xfId="57" applyFont="1" applyFill="1" applyBorder="1" applyAlignment="1">
      <alignment horizontal="center"/>
      <protection/>
    </xf>
    <xf numFmtId="0" fontId="138" fillId="40" borderId="18" xfId="57" applyFont="1" applyFill="1" applyBorder="1" applyAlignment="1">
      <alignment horizontal="center"/>
      <protection/>
    </xf>
    <xf numFmtId="0" fontId="138" fillId="40" borderId="17" xfId="57" applyFont="1" applyFill="1" applyBorder="1" applyAlignment="1">
      <alignment horizontal="center"/>
      <protection/>
    </xf>
    <xf numFmtId="0" fontId="139" fillId="40" borderId="18" xfId="57" applyFont="1" applyFill="1" applyBorder="1" applyAlignment="1">
      <alignment horizontal="center"/>
      <protection/>
    </xf>
    <xf numFmtId="0" fontId="139" fillId="40" borderId="17" xfId="57" applyFont="1" applyFill="1" applyBorder="1" applyAlignment="1">
      <alignment horizontal="center"/>
      <protection/>
    </xf>
    <xf numFmtId="37" fontId="140" fillId="37" borderId="233" xfId="46" applyNumberFormat="1" applyFont="1" applyFill="1" applyBorder="1" applyAlignment="1" applyProtection="1">
      <alignment horizontal="center" vertical="center"/>
      <protection/>
    </xf>
    <xf numFmtId="37" fontId="140" fillId="37" borderId="234" xfId="46" applyNumberFormat="1" applyFont="1" applyFill="1" applyBorder="1" applyAlignment="1" applyProtection="1">
      <alignment horizontal="center" vertical="center"/>
      <protection/>
    </xf>
    <xf numFmtId="37" fontId="118" fillId="7" borderId="0" xfId="62" applyFont="1" applyFill="1" applyAlignment="1">
      <alignment horizontal="left" vertical="center" wrapText="1" indent="1"/>
      <protection/>
    </xf>
    <xf numFmtId="37" fontId="116" fillId="7" borderId="0" xfId="62" applyFont="1" applyFill="1" applyAlignment="1">
      <alignment horizontal="left" wrapText="1" inden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2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2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39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6" xfId="61" applyFont="1" applyFill="1" applyBorder="1" applyAlignment="1">
      <alignment horizontal="center" vertical="center"/>
      <protection/>
    </xf>
    <xf numFmtId="0" fontId="15" fillId="0" borderId="107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2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2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0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13" fillId="35" borderId="111" xfId="64" applyNumberFormat="1" applyFont="1" applyFill="1" applyBorder="1" applyAlignment="1">
      <alignment horizontal="center" vertical="center" wrapText="1"/>
      <protection/>
    </xf>
    <xf numFmtId="0" fontId="13" fillId="35" borderId="235" xfId="64" applyNumberFormat="1" applyFont="1" applyFill="1" applyBorder="1" applyAlignment="1">
      <alignment horizontal="center" vertical="center" wrapText="1"/>
      <protection/>
    </xf>
    <xf numFmtId="0" fontId="13" fillId="35" borderId="236" xfId="64" applyNumberFormat="1" applyFont="1" applyFill="1" applyBorder="1" applyAlignment="1">
      <alignment horizontal="center" vertical="center" wrapText="1"/>
      <protection/>
    </xf>
    <xf numFmtId="1" fontId="12" fillId="35" borderId="237" xfId="64" applyNumberFormat="1" applyFont="1" applyFill="1" applyBorder="1" applyAlignment="1">
      <alignment horizontal="center" vertical="center" wrapText="1"/>
      <protection/>
    </xf>
    <xf numFmtId="1" fontId="12" fillId="35" borderId="238" xfId="64" applyNumberFormat="1" applyFont="1" applyFill="1" applyBorder="1" applyAlignment="1">
      <alignment horizontal="center" vertical="center" wrapText="1"/>
      <protection/>
    </xf>
    <xf numFmtId="1" fontId="12" fillId="35" borderId="239" xfId="64" applyNumberFormat="1" applyFont="1" applyFill="1" applyBorder="1" applyAlignment="1">
      <alignment horizontal="center" vertical="center" wrapText="1"/>
      <protection/>
    </xf>
    <xf numFmtId="49" fontId="5" fillId="35" borderId="204" xfId="64" applyNumberFormat="1" applyFont="1" applyFill="1" applyBorder="1" applyAlignment="1">
      <alignment horizontal="center" vertical="center" wrapText="1"/>
      <protection/>
    </xf>
    <xf numFmtId="49" fontId="5" fillId="35" borderId="240" xfId="64" applyNumberFormat="1" applyFont="1" applyFill="1" applyBorder="1" applyAlignment="1">
      <alignment horizontal="center" vertical="center" wrapText="1"/>
      <protection/>
    </xf>
    <xf numFmtId="49" fontId="5" fillId="35" borderId="205" xfId="64" applyNumberFormat="1" applyFont="1" applyFill="1" applyBorder="1" applyAlignment="1">
      <alignment horizontal="center" vertical="center" wrapText="1"/>
      <protection/>
    </xf>
    <xf numFmtId="49" fontId="5" fillId="35" borderId="241" xfId="64" applyNumberFormat="1" applyFont="1" applyFill="1" applyBorder="1" applyAlignment="1">
      <alignment horizontal="center" vertical="center" wrapText="1"/>
      <protection/>
    </xf>
    <xf numFmtId="49" fontId="13" fillId="35" borderId="235" xfId="64" applyNumberFormat="1" applyFont="1" applyFill="1" applyBorder="1" applyAlignment="1">
      <alignment horizontal="center" vertical="center" wrapText="1"/>
      <protection/>
    </xf>
    <xf numFmtId="49" fontId="13" fillId="35" borderId="236" xfId="64" applyNumberFormat="1" applyFont="1" applyFill="1" applyBorder="1" applyAlignment="1">
      <alignment horizontal="center" vertical="center" wrapText="1"/>
      <protection/>
    </xf>
    <xf numFmtId="37" fontId="25" fillId="39" borderId="111" xfId="46" applyNumberFormat="1" applyFont="1" applyFill="1" applyBorder="1" applyAlignment="1" applyProtection="1">
      <alignment horizontal="center"/>
      <protection/>
    </xf>
    <xf numFmtId="37" fontId="25" fillId="39" borderId="235" xfId="46" applyNumberFormat="1" applyFont="1" applyFill="1" applyBorder="1" applyAlignment="1" applyProtection="1">
      <alignment horizontal="center"/>
      <protection/>
    </xf>
    <xf numFmtId="37" fontId="25" fillId="39" borderId="110" xfId="46" applyNumberFormat="1" applyFont="1" applyFill="1" applyBorder="1" applyAlignment="1" applyProtection="1">
      <alignment horizontal="center"/>
      <protection/>
    </xf>
    <xf numFmtId="0" fontId="5" fillId="35" borderId="111" xfId="64" applyFont="1" applyFill="1" applyBorder="1" applyAlignment="1">
      <alignment horizontal="center"/>
      <protection/>
    </xf>
    <xf numFmtId="0" fontId="5" fillId="35" borderId="235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42" xfId="64" applyFont="1" applyFill="1" applyBorder="1" applyAlignment="1">
      <alignment horizontal="center"/>
      <protection/>
    </xf>
    <xf numFmtId="0" fontId="5" fillId="35" borderId="110" xfId="64" applyFont="1" applyFill="1" applyBorder="1" applyAlignment="1">
      <alignment horizontal="center"/>
      <protection/>
    </xf>
    <xf numFmtId="0" fontId="19" fillId="35" borderId="237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42" xfId="64" applyFont="1" applyFill="1" applyBorder="1" applyAlignment="1">
      <alignment horizontal="center" vertical="center"/>
      <protection/>
    </xf>
    <xf numFmtId="0" fontId="16" fillId="35" borderId="239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43" xfId="64" applyFont="1" applyFill="1" applyBorder="1" applyAlignment="1">
      <alignment horizontal="center" vertical="center"/>
      <protection/>
    </xf>
    <xf numFmtId="49" fontId="12" fillId="35" borderId="111" xfId="64" applyNumberFormat="1" applyFont="1" applyFill="1" applyBorder="1" applyAlignment="1">
      <alignment horizontal="center" vertical="center" wrapText="1"/>
      <protection/>
    </xf>
    <xf numFmtId="49" fontId="12" fillId="35" borderId="235" xfId="64" applyNumberFormat="1" applyFont="1" applyFill="1" applyBorder="1" applyAlignment="1">
      <alignment horizontal="center" vertical="center" wrapText="1"/>
      <protection/>
    </xf>
    <xf numFmtId="49" fontId="12" fillId="35" borderId="236" xfId="64" applyNumberFormat="1" applyFont="1" applyFill="1" applyBorder="1" applyAlignment="1">
      <alignment horizontal="center" vertical="center" wrapText="1"/>
      <protection/>
    </xf>
    <xf numFmtId="1" fontId="5" fillId="35" borderId="237" xfId="64" applyNumberFormat="1" applyFont="1" applyFill="1" applyBorder="1" applyAlignment="1">
      <alignment horizontal="center" vertical="center" wrapText="1"/>
      <protection/>
    </xf>
    <xf numFmtId="1" fontId="5" fillId="35" borderId="238" xfId="64" applyNumberFormat="1" applyFont="1" applyFill="1" applyBorder="1" applyAlignment="1">
      <alignment horizontal="center" vertical="center" wrapText="1"/>
      <protection/>
    </xf>
    <xf numFmtId="1" fontId="5" fillId="35" borderId="239" xfId="64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49" fontId="13" fillId="35" borderId="245" xfId="58" applyNumberFormat="1" applyFont="1" applyFill="1" applyBorder="1" applyAlignment="1">
      <alignment horizontal="center" vertical="center" wrapText="1"/>
      <protection/>
    </xf>
    <xf numFmtId="49" fontId="13" fillId="35" borderId="246" xfId="58" applyNumberFormat="1" applyFont="1" applyFill="1" applyBorder="1" applyAlignment="1">
      <alignment horizontal="center" vertical="center" wrapText="1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49" fontId="16" fillId="35" borderId="248" xfId="58" applyNumberFormat="1" applyFont="1" applyFill="1" applyBorder="1" applyAlignment="1">
      <alignment horizontal="center" vertical="center" wrapText="1"/>
      <protection/>
    </xf>
    <xf numFmtId="0" fontId="29" fillId="0" borderId="249" xfId="58" applyFont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3" fillId="35" borderId="251" xfId="58" applyNumberFormat="1" applyFont="1" applyFill="1" applyBorder="1" applyAlignment="1">
      <alignment horizontal="center" vertical="center" wrapText="1"/>
      <protection/>
    </xf>
    <xf numFmtId="37" fontId="32" fillId="39" borderId="111" xfId="47" applyNumberFormat="1" applyFont="1" applyFill="1" applyBorder="1" applyAlignment="1">
      <alignment horizontal="center"/>
    </xf>
    <xf numFmtId="37" fontId="32" fillId="39" borderId="110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2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52" xfId="58" applyNumberFormat="1" applyFont="1" applyFill="1" applyBorder="1" applyAlignment="1">
      <alignment horizontal="center" vertical="center" wrapText="1"/>
      <protection/>
    </xf>
    <xf numFmtId="0" fontId="14" fillId="35" borderId="253" xfId="58" applyFont="1" applyFill="1" applyBorder="1" applyAlignment="1">
      <alignment vertical="center"/>
      <protection/>
    </xf>
    <xf numFmtId="0" fontId="14" fillId="35" borderId="254" xfId="58" applyFont="1" applyFill="1" applyBorder="1" applyAlignment="1">
      <alignment vertical="center"/>
      <protection/>
    </xf>
    <xf numFmtId="0" fontId="14" fillId="35" borderId="255" xfId="58" applyFont="1" applyFill="1" applyBorder="1" applyAlignment="1">
      <alignment vertical="center"/>
      <protection/>
    </xf>
    <xf numFmtId="1" fontId="16" fillId="35" borderId="256" xfId="58" applyNumberFormat="1" applyFont="1" applyFill="1" applyBorder="1" applyAlignment="1">
      <alignment horizontal="center" vertical="center" wrapText="1"/>
      <protection/>
    </xf>
    <xf numFmtId="1" fontId="16" fillId="35" borderId="257" xfId="58" applyNumberFormat="1" applyFont="1" applyFill="1" applyBorder="1" applyAlignment="1">
      <alignment horizontal="center" vertical="center" wrapText="1"/>
      <protection/>
    </xf>
    <xf numFmtId="0" fontId="28" fillId="35" borderId="258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59" xfId="58" applyNumberFormat="1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61" xfId="58" applyFont="1" applyFill="1" applyBorder="1" applyAlignment="1">
      <alignment horizontal="center"/>
      <protection/>
    </xf>
    <xf numFmtId="0" fontId="17" fillId="35" borderId="113" xfId="58" applyFont="1" applyFill="1" applyBorder="1" applyAlignment="1">
      <alignment horizontal="center"/>
      <protection/>
    </xf>
    <xf numFmtId="0" fontId="17" fillId="35" borderId="262" xfId="58" applyFont="1" applyFill="1" applyBorder="1" applyAlignment="1">
      <alignment horizontal="center"/>
      <protection/>
    </xf>
    <xf numFmtId="0" fontId="17" fillId="35" borderId="263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37" xfId="64" applyNumberFormat="1" applyFont="1" applyFill="1" applyBorder="1" applyAlignment="1">
      <alignment horizontal="center" vertical="center" wrapText="1"/>
      <protection/>
    </xf>
    <xf numFmtId="1" fontId="13" fillId="35" borderId="238" xfId="64" applyNumberFormat="1" applyFont="1" applyFill="1" applyBorder="1" applyAlignment="1">
      <alignment horizontal="center" vertical="center" wrapText="1"/>
      <protection/>
    </xf>
    <xf numFmtId="1" fontId="13" fillId="35" borderId="239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1" xfId="64" applyFont="1" applyFill="1" applyBorder="1" applyAlignment="1">
      <alignment horizontal="center"/>
      <protection/>
    </xf>
    <xf numFmtId="0" fontId="12" fillId="35" borderId="235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42" xfId="64" applyFont="1" applyFill="1" applyBorder="1" applyAlignment="1">
      <alignment horizontal="center"/>
      <protection/>
    </xf>
    <xf numFmtId="0" fontId="12" fillId="35" borderId="110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2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39" borderId="111" xfId="46" applyNumberFormat="1" applyFont="1" applyFill="1" applyBorder="1" applyAlignment="1" applyProtection="1">
      <alignment horizontal="center"/>
      <protection/>
    </xf>
    <xf numFmtId="37" fontId="34" fillId="39" borderId="235" xfId="46" applyNumberFormat="1" applyFont="1" applyFill="1" applyBorder="1" applyAlignment="1" applyProtection="1">
      <alignment horizontal="center"/>
      <protection/>
    </xf>
    <xf numFmtId="37" fontId="34" fillId="39" borderId="110" xfId="46" applyNumberFormat="1" applyFont="1" applyFill="1" applyBorder="1" applyAlignment="1" applyProtection="1">
      <alignment horizontal="center"/>
      <protection/>
    </xf>
    <xf numFmtId="0" fontId="13" fillId="35" borderId="111" xfId="64" applyFont="1" applyFill="1" applyBorder="1" applyAlignment="1">
      <alignment horizontal="center" vertical="center"/>
      <protection/>
    </xf>
    <xf numFmtId="0" fontId="13" fillId="35" borderId="235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42" xfId="64" applyFont="1" applyFill="1" applyBorder="1" applyAlignment="1">
      <alignment horizontal="center" vertical="center"/>
      <protection/>
    </xf>
    <xf numFmtId="0" fontId="13" fillId="35" borderId="110" xfId="64" applyFont="1" applyFill="1" applyBorder="1" applyAlignment="1">
      <alignment horizontal="center" vertical="center"/>
      <protection/>
    </xf>
    <xf numFmtId="49" fontId="13" fillId="35" borderId="264" xfId="58" applyNumberFormat="1" applyFont="1" applyFill="1" applyBorder="1" applyAlignment="1">
      <alignment horizontal="center" vertical="center" wrapText="1"/>
      <protection/>
    </xf>
    <xf numFmtId="49" fontId="13" fillId="35" borderId="265" xfId="58" applyNumberFormat="1" applyFont="1" applyFill="1" applyBorder="1" applyAlignment="1">
      <alignment horizontal="center" vertical="center" wrapText="1"/>
      <protection/>
    </xf>
    <xf numFmtId="49" fontId="13" fillId="35" borderId="266" xfId="58" applyNumberFormat="1" applyFont="1" applyFill="1" applyBorder="1" applyAlignment="1">
      <alignment horizontal="center" vertical="center" wrapText="1"/>
      <protection/>
    </xf>
    <xf numFmtId="49" fontId="16" fillId="35" borderId="267" xfId="58" applyNumberFormat="1" applyFont="1" applyFill="1" applyBorder="1" applyAlignment="1">
      <alignment horizontal="center" vertical="center" wrapText="1"/>
      <protection/>
    </xf>
    <xf numFmtId="0" fontId="29" fillId="0" borderId="268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2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69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70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228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0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61" xfId="58" applyFont="1" applyFill="1" applyBorder="1" applyAlignment="1">
      <alignment horizontal="center"/>
      <protection/>
    </xf>
    <xf numFmtId="0" fontId="13" fillId="35" borderId="113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62" xfId="58" applyFont="1" applyFill="1" applyBorder="1" applyAlignment="1">
      <alignment horizont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70" xfId="58" applyNumberFormat="1" applyFont="1" applyFill="1" applyBorder="1" applyAlignment="1">
      <alignment horizontal="center" vertical="center" wrapText="1"/>
      <protection/>
    </xf>
    <xf numFmtId="1" fontId="17" fillId="35" borderId="252" xfId="58" applyNumberFormat="1" applyFont="1" applyFill="1" applyBorder="1" applyAlignment="1">
      <alignment horizontal="center" vertical="center" wrapText="1"/>
      <protection/>
    </xf>
    <xf numFmtId="0" fontId="30" fillId="35" borderId="253" xfId="58" applyFont="1" applyFill="1" applyBorder="1" applyAlignment="1">
      <alignment vertical="center"/>
      <protection/>
    </xf>
    <xf numFmtId="0" fontId="30" fillId="35" borderId="254" xfId="58" applyFont="1" applyFill="1" applyBorder="1" applyAlignment="1">
      <alignment vertical="center"/>
      <protection/>
    </xf>
    <xf numFmtId="0" fontId="30" fillId="35" borderId="255" xfId="58" applyFont="1" applyFill="1" applyBorder="1" applyAlignment="1">
      <alignment vertical="center"/>
      <protection/>
    </xf>
    <xf numFmtId="49" fontId="16" fillId="35" borderId="271" xfId="58" applyNumberFormat="1" applyFont="1" applyFill="1" applyBorder="1" applyAlignment="1">
      <alignment horizontal="center" vertical="center" wrapText="1"/>
      <protection/>
    </xf>
    <xf numFmtId="1" fontId="16" fillId="35" borderId="252" xfId="58" applyNumberFormat="1" applyFont="1" applyFill="1" applyBorder="1" applyAlignment="1">
      <alignment horizontal="center" vertical="center" wrapText="1"/>
      <protection/>
    </xf>
    <xf numFmtId="0" fontId="28" fillId="35" borderId="253" xfId="58" applyFont="1" applyFill="1" applyBorder="1" applyAlignment="1">
      <alignment vertical="center"/>
      <protection/>
    </xf>
    <xf numFmtId="0" fontId="28" fillId="35" borderId="254" xfId="58" applyFont="1" applyFill="1" applyBorder="1" applyAlignment="1">
      <alignment vertical="center"/>
      <protection/>
    </xf>
    <xf numFmtId="0" fontId="28" fillId="35" borderId="255" xfId="58" applyFont="1" applyFill="1" applyBorder="1" applyAlignment="1">
      <alignment vertical="center"/>
      <protection/>
    </xf>
    <xf numFmtId="37" fontId="42" fillId="39" borderId="111" xfId="47" applyNumberFormat="1" applyFont="1" applyFill="1" applyBorder="1" applyAlignment="1">
      <alignment horizontal="center"/>
    </xf>
    <xf numFmtId="37" fontId="42" fillId="39" borderId="110" xfId="47" applyNumberFormat="1" applyFont="1" applyFill="1" applyBorder="1" applyAlignment="1">
      <alignment horizontal="center"/>
    </xf>
    <xf numFmtId="49" fontId="16" fillId="35" borderId="111" xfId="58" applyNumberFormat="1" applyFont="1" applyFill="1" applyBorder="1" applyAlignment="1">
      <alignment horizontal="center" vertical="center" wrapText="1"/>
      <protection/>
    </xf>
    <xf numFmtId="49" fontId="16" fillId="35" borderId="235" xfId="58" applyNumberFormat="1" applyFont="1" applyFill="1" applyBorder="1" applyAlignment="1">
      <alignment horizontal="center" vertical="center" wrapText="1"/>
      <protection/>
    </xf>
    <xf numFmtId="49" fontId="16" fillId="35" borderId="110" xfId="58" applyNumberFormat="1" applyFont="1" applyFill="1" applyBorder="1" applyAlignment="1">
      <alignment horizontal="center" vertical="center" wrapText="1"/>
      <protection/>
    </xf>
    <xf numFmtId="49" fontId="16" fillId="35" borderId="272" xfId="58" applyNumberFormat="1" applyFont="1" applyFill="1" applyBorder="1" applyAlignment="1">
      <alignment horizontal="center" vertical="center" wrapText="1"/>
      <protection/>
    </xf>
    <xf numFmtId="1" fontId="16" fillId="35" borderId="273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74" xfId="58" applyNumberFormat="1" applyFont="1" applyFill="1" applyBorder="1" applyAlignment="1">
      <alignment horizontal="center" vertical="center" wrapText="1"/>
      <protection/>
    </xf>
    <xf numFmtId="0" fontId="17" fillId="35" borderId="275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76" xfId="58" applyFont="1" applyFill="1" applyBorder="1" applyAlignment="1">
      <alignment horizontal="center"/>
      <protection/>
    </xf>
    <xf numFmtId="0" fontId="17" fillId="35" borderId="277" xfId="58" applyFont="1" applyFill="1" applyBorder="1" applyAlignment="1">
      <alignment horizontal="center"/>
      <protection/>
    </xf>
    <xf numFmtId="1" fontId="16" fillId="35" borderId="278" xfId="58" applyNumberFormat="1" applyFont="1" applyFill="1" applyBorder="1" applyAlignment="1">
      <alignment horizontal="center" vertical="center" wrapText="1"/>
      <protection/>
    </xf>
    <xf numFmtId="1" fontId="16" fillId="35" borderId="279" xfId="58" applyNumberFormat="1" applyFont="1" applyFill="1" applyBorder="1" applyAlignment="1">
      <alignment horizontal="center" vertical="center" wrapText="1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80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223" customWidth="1"/>
    <col min="2" max="2" width="14.421875" style="223" customWidth="1"/>
    <col min="3" max="3" width="67.421875" style="223" customWidth="1"/>
    <col min="4" max="4" width="2.140625" style="223" customWidth="1"/>
    <col min="5" max="16384" width="11.421875" style="223" customWidth="1"/>
  </cols>
  <sheetData>
    <row r="1" ht="2.25" customHeight="1" thickBot="1">
      <c r="B1" s="222"/>
    </row>
    <row r="2" spans="2:3" ht="11.25" customHeight="1" thickTop="1">
      <c r="B2" s="519"/>
      <c r="C2" s="520"/>
    </row>
    <row r="3" spans="2:3" ht="21.75" customHeight="1">
      <c r="B3" s="521" t="s">
        <v>69</v>
      </c>
      <c r="C3" s="522"/>
    </row>
    <row r="4" spans="2:3" ht="18" customHeight="1">
      <c r="B4" s="523" t="s">
        <v>70</v>
      </c>
      <c r="C4" s="522"/>
    </row>
    <row r="5" spans="2:3" ht="18" customHeight="1">
      <c r="B5" s="524" t="s">
        <v>71</v>
      </c>
      <c r="C5" s="522"/>
    </row>
    <row r="6" spans="2:3" ht="9" customHeight="1">
      <c r="B6" s="521"/>
      <c r="C6" s="522"/>
    </row>
    <row r="7" spans="2:3" ht="3" customHeight="1">
      <c r="B7" s="525"/>
      <c r="C7" s="526"/>
    </row>
    <row r="8" spans="2:5" ht="24">
      <c r="B8" s="548" t="s">
        <v>149</v>
      </c>
      <c r="C8" s="549"/>
      <c r="E8" s="224"/>
    </row>
    <row r="9" spans="2:5" ht="23.25">
      <c r="B9" s="550" t="s">
        <v>36</v>
      </c>
      <c r="C9" s="551"/>
      <c r="E9" s="224"/>
    </row>
    <row r="10" spans="2:3" ht="18.75" customHeight="1">
      <c r="B10" s="552" t="s">
        <v>72</v>
      </c>
      <c r="C10" s="553"/>
    </row>
    <row r="11" spans="2:3" ht="4.5" customHeight="1" thickBot="1">
      <c r="B11" s="527"/>
      <c r="C11" s="528"/>
    </row>
    <row r="12" spans="2:3" ht="19.5" customHeight="1" thickBot="1" thickTop="1">
      <c r="B12" s="534" t="s">
        <v>73</v>
      </c>
      <c r="C12" s="535" t="s">
        <v>130</v>
      </c>
    </row>
    <row r="13" spans="2:3" ht="19.5" customHeight="1" thickTop="1">
      <c r="B13" s="225" t="s">
        <v>74</v>
      </c>
      <c r="C13" s="226" t="s">
        <v>75</v>
      </c>
    </row>
    <row r="14" spans="2:3" ht="19.5" customHeight="1">
      <c r="B14" s="529" t="s">
        <v>76</v>
      </c>
      <c r="C14" s="530" t="s">
        <v>77</v>
      </c>
    </row>
    <row r="15" spans="2:3" ht="19.5" customHeight="1">
      <c r="B15" s="227" t="s">
        <v>78</v>
      </c>
      <c r="C15" s="228" t="s">
        <v>79</v>
      </c>
    </row>
    <row r="16" spans="2:3" ht="19.5" customHeight="1">
      <c r="B16" s="529" t="s">
        <v>80</v>
      </c>
      <c r="C16" s="530" t="s">
        <v>81</v>
      </c>
    </row>
    <row r="17" spans="2:3" ht="19.5" customHeight="1">
      <c r="B17" s="227" t="s">
        <v>82</v>
      </c>
      <c r="C17" s="228" t="s">
        <v>83</v>
      </c>
    </row>
    <row r="18" spans="2:3" ht="19.5" customHeight="1">
      <c r="B18" s="529" t="s">
        <v>84</v>
      </c>
      <c r="C18" s="530" t="s">
        <v>85</v>
      </c>
    </row>
    <row r="19" spans="2:3" ht="19.5" customHeight="1">
      <c r="B19" s="227" t="s">
        <v>86</v>
      </c>
      <c r="C19" s="228" t="s">
        <v>87</v>
      </c>
    </row>
    <row r="20" spans="2:3" ht="19.5" customHeight="1">
      <c r="B20" s="529" t="s">
        <v>88</v>
      </c>
      <c r="C20" s="530" t="s">
        <v>89</v>
      </c>
    </row>
    <row r="21" spans="2:3" ht="19.5" customHeight="1">
      <c r="B21" s="227" t="s">
        <v>90</v>
      </c>
      <c r="C21" s="228" t="s">
        <v>91</v>
      </c>
    </row>
    <row r="22" spans="2:3" ht="19.5" customHeight="1">
      <c r="B22" s="529" t="s">
        <v>92</v>
      </c>
      <c r="C22" s="530" t="s">
        <v>93</v>
      </c>
    </row>
    <row r="23" spans="2:3" ht="20.25" customHeight="1">
      <c r="B23" s="227" t="s">
        <v>94</v>
      </c>
      <c r="C23" s="228" t="s">
        <v>95</v>
      </c>
    </row>
    <row r="24" spans="2:3" ht="20.25" customHeight="1">
      <c r="B24" s="529" t="s">
        <v>96</v>
      </c>
      <c r="C24" s="530" t="s">
        <v>97</v>
      </c>
    </row>
    <row r="25" spans="2:3" ht="20.25" customHeight="1">
      <c r="B25" s="227" t="s">
        <v>98</v>
      </c>
      <c r="C25" s="229" t="s">
        <v>99</v>
      </c>
    </row>
    <row r="26" spans="2:3" ht="20.25" customHeight="1">
      <c r="B26" s="529" t="s">
        <v>100</v>
      </c>
      <c r="C26" s="531" t="s">
        <v>101</v>
      </c>
    </row>
    <row r="27" spans="2:4" ht="20.25" customHeight="1">
      <c r="B27" s="227" t="s">
        <v>111</v>
      </c>
      <c r="C27" s="228" t="s">
        <v>123</v>
      </c>
      <c r="D27" s="254"/>
    </row>
    <row r="28" spans="2:4" ht="20.25" customHeight="1">
      <c r="B28" s="529" t="s">
        <v>112</v>
      </c>
      <c r="C28" s="530" t="s">
        <v>124</v>
      </c>
      <c r="D28" s="254"/>
    </row>
    <row r="29" spans="2:4" ht="20.25" customHeight="1">
      <c r="B29" s="227" t="s">
        <v>113</v>
      </c>
      <c r="C29" s="229" t="s">
        <v>125</v>
      </c>
      <c r="D29" s="254"/>
    </row>
    <row r="30" spans="2:4" ht="20.25" customHeight="1" thickBot="1">
      <c r="B30" s="532" t="s">
        <v>114</v>
      </c>
      <c r="C30" s="533" t="s">
        <v>126</v>
      </c>
      <c r="D30" s="254"/>
    </row>
    <row r="31" s="330" customFormat="1" ht="15" customHeight="1" thickTop="1"/>
    <row r="32" s="330" customFormat="1" ht="13.5">
      <c r="B32" s="331"/>
    </row>
    <row r="33" s="330" customFormat="1" ht="12.75"/>
    <row r="34" s="330" customFormat="1" ht="12.75"/>
    <row r="35" spans="1:3" ht="13.5">
      <c r="A35" s="247"/>
      <c r="B35" s="248" t="s">
        <v>131</v>
      </c>
      <c r="C35" s="247"/>
    </row>
    <row r="36" spans="1:3" ht="12.75">
      <c r="A36" s="247"/>
      <c r="B36" s="247" t="s">
        <v>132</v>
      </c>
      <c r="C36" s="247"/>
    </row>
    <row r="37" spans="1:3" ht="12.75">
      <c r="A37" s="247"/>
      <c r="B37" s="247"/>
      <c r="C37" s="247"/>
    </row>
    <row r="38" spans="1:3" ht="13.5">
      <c r="A38" s="247"/>
      <c r="B38" s="248" t="s">
        <v>133</v>
      </c>
      <c r="C38" s="247"/>
    </row>
    <row r="39" spans="1:3" ht="12.75">
      <c r="A39" s="247"/>
      <c r="B39" s="247" t="s">
        <v>134</v>
      </c>
      <c r="C39" s="247"/>
    </row>
    <row r="40" spans="1:3" ht="12.75">
      <c r="A40" s="247"/>
      <c r="B40" s="247"/>
      <c r="C40" s="247"/>
    </row>
    <row r="41" spans="1:3" ht="15">
      <c r="A41" s="247"/>
      <c r="B41" s="249" t="s">
        <v>102</v>
      </c>
      <c r="C41" s="247"/>
    </row>
    <row r="42" spans="1:3" ht="13.5">
      <c r="A42" s="247"/>
      <c r="B42" s="248" t="s">
        <v>135</v>
      </c>
      <c r="C42" s="247"/>
    </row>
    <row r="43" spans="1:3" ht="13.5">
      <c r="A43" s="247"/>
      <c r="B43" s="250" t="s">
        <v>103</v>
      </c>
      <c r="C43" s="247"/>
    </row>
    <row r="44" spans="1:3" ht="12.75">
      <c r="A44" s="247"/>
      <c r="B44" s="251" t="s">
        <v>104</v>
      </c>
      <c r="C44" s="247"/>
    </row>
    <row r="45" spans="1:3" ht="12.75">
      <c r="A45" s="247"/>
      <c r="B45" s="247"/>
      <c r="C45" s="247"/>
    </row>
    <row r="46" spans="1:3" ht="12.75">
      <c r="A46" s="247"/>
      <c r="B46" s="247"/>
      <c r="C46" s="24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7">
      <selection activeCell="A24" sqref="A24:IV24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7109375" style="132" bestFit="1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73" t="s">
        <v>26</v>
      </c>
      <c r="O1" s="674"/>
      <c r="P1" s="674"/>
      <c r="Q1" s="675"/>
    </row>
    <row r="2" ht="3.75" customHeight="1" thickBot="1"/>
    <row r="3" spans="1:17" ht="24" customHeight="1" thickTop="1">
      <c r="A3" s="667" t="s">
        <v>49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9"/>
    </row>
    <row r="4" spans="1:17" ht="23.25" customHeight="1" thickBot="1">
      <c r="A4" s="659" t="s">
        <v>36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1"/>
    </row>
    <row r="5" spans="1:17" s="136" customFormat="1" ht="20.25" customHeight="1" thickBot="1">
      <c r="A5" s="670" t="s">
        <v>136</v>
      </c>
      <c r="B5" s="676" t="s">
        <v>34</v>
      </c>
      <c r="C5" s="677"/>
      <c r="D5" s="677"/>
      <c r="E5" s="677"/>
      <c r="F5" s="678"/>
      <c r="G5" s="678"/>
      <c r="H5" s="678"/>
      <c r="I5" s="679"/>
      <c r="J5" s="677" t="s">
        <v>33</v>
      </c>
      <c r="K5" s="677"/>
      <c r="L5" s="677"/>
      <c r="M5" s="677"/>
      <c r="N5" s="677"/>
      <c r="O5" s="677"/>
      <c r="P5" s="677"/>
      <c r="Q5" s="680"/>
    </row>
    <row r="6" spans="1:17" s="323" customFormat="1" ht="28.5" customHeight="1" thickBot="1">
      <c r="A6" s="671"/>
      <c r="B6" s="588" t="s">
        <v>154</v>
      </c>
      <c r="C6" s="598"/>
      <c r="D6" s="599"/>
      <c r="E6" s="594" t="s">
        <v>32</v>
      </c>
      <c r="F6" s="588" t="s">
        <v>155</v>
      </c>
      <c r="G6" s="598"/>
      <c r="H6" s="599"/>
      <c r="I6" s="596" t="s">
        <v>31</v>
      </c>
      <c r="J6" s="588" t="s">
        <v>156</v>
      </c>
      <c r="K6" s="598"/>
      <c r="L6" s="599"/>
      <c r="M6" s="594" t="s">
        <v>32</v>
      </c>
      <c r="N6" s="588" t="s">
        <v>157</v>
      </c>
      <c r="O6" s="598"/>
      <c r="P6" s="599"/>
      <c r="Q6" s="594" t="s">
        <v>31</v>
      </c>
    </row>
    <row r="7" spans="1:17" s="135" customFormat="1" ht="22.5" customHeight="1" thickBot="1">
      <c r="A7" s="672"/>
      <c r="B7" s="103" t="s">
        <v>20</v>
      </c>
      <c r="C7" s="100" t="s">
        <v>19</v>
      </c>
      <c r="D7" s="100" t="s">
        <v>15</v>
      </c>
      <c r="E7" s="595"/>
      <c r="F7" s="103" t="s">
        <v>20</v>
      </c>
      <c r="G7" s="101" t="s">
        <v>19</v>
      </c>
      <c r="H7" s="100" t="s">
        <v>15</v>
      </c>
      <c r="I7" s="597"/>
      <c r="J7" s="103" t="s">
        <v>20</v>
      </c>
      <c r="K7" s="100" t="s">
        <v>19</v>
      </c>
      <c r="L7" s="101" t="s">
        <v>15</v>
      </c>
      <c r="M7" s="595"/>
      <c r="N7" s="102" t="s">
        <v>20</v>
      </c>
      <c r="O7" s="101" t="s">
        <v>19</v>
      </c>
      <c r="P7" s="100" t="s">
        <v>15</v>
      </c>
      <c r="Q7" s="595"/>
    </row>
    <row r="8" spans="1:17" s="134" customFormat="1" ht="18" customHeight="1" thickBot="1">
      <c r="A8" s="462" t="s">
        <v>46</v>
      </c>
      <c r="B8" s="463">
        <f>SUM(B9:B52)</f>
        <v>12799.938</v>
      </c>
      <c r="C8" s="464">
        <f>SUM(C9:C52)</f>
        <v>2855.9769999999994</v>
      </c>
      <c r="D8" s="464">
        <f aca="true" t="shared" si="0" ref="D8:D13">C8+B8</f>
        <v>15655.914999999999</v>
      </c>
      <c r="E8" s="496">
        <f aca="true" t="shared" si="1" ref="E8:E13">D8/$D$8</f>
        <v>1</v>
      </c>
      <c r="F8" s="464">
        <f>SUM(F9:F52)</f>
        <v>12806.842</v>
      </c>
      <c r="G8" s="464">
        <f>SUM(G9:G52)</f>
        <v>2117.8229999999994</v>
      </c>
      <c r="H8" s="464">
        <f aca="true" t="shared" si="2" ref="H8:H13">G8+F8</f>
        <v>14924.665</v>
      </c>
      <c r="I8" s="497">
        <f aca="true" t="shared" si="3" ref="I8:I13">(D8/H8-1)</f>
        <v>0.0489960746187601</v>
      </c>
      <c r="J8" s="465">
        <f>SUM(J9:J52)</f>
        <v>36120.596000000005</v>
      </c>
      <c r="K8" s="464">
        <f>SUM(K9:K52)</f>
        <v>6484.448999999982</v>
      </c>
      <c r="L8" s="464">
        <f aca="true" t="shared" si="4" ref="L8:L13">K8+J8</f>
        <v>42605.044999999984</v>
      </c>
      <c r="M8" s="496">
        <f aca="true" t="shared" si="5" ref="M8:M13">(L8/$L$8)</f>
        <v>1</v>
      </c>
      <c r="N8" s="464">
        <f>SUM(N9:N52)</f>
        <v>36076.599</v>
      </c>
      <c r="O8" s="464">
        <f>SUM(O9:O52)</f>
        <v>6116.3520000000135</v>
      </c>
      <c r="P8" s="464">
        <f aca="true" t="shared" si="6" ref="P8:P13">O8+N8</f>
        <v>42192.951000000015</v>
      </c>
      <c r="Q8" s="498">
        <f aca="true" t="shared" si="7" ref="Q8:Q13">(L8/P8-1)</f>
        <v>0.009766892104796643</v>
      </c>
    </row>
    <row r="9" spans="1:17" s="133" customFormat="1" ht="18" customHeight="1" thickTop="1">
      <c r="A9" s="466" t="s">
        <v>224</v>
      </c>
      <c r="B9" s="467">
        <v>2157.011</v>
      </c>
      <c r="C9" s="468">
        <v>576.662</v>
      </c>
      <c r="D9" s="468">
        <f t="shared" si="0"/>
        <v>2733.673</v>
      </c>
      <c r="E9" s="469">
        <f t="shared" si="1"/>
        <v>0.17460959643687385</v>
      </c>
      <c r="F9" s="470">
        <v>1613.895</v>
      </c>
      <c r="G9" s="468">
        <v>110.26899999999999</v>
      </c>
      <c r="H9" s="468">
        <f t="shared" si="2"/>
        <v>1724.164</v>
      </c>
      <c r="I9" s="471">
        <f t="shared" si="3"/>
        <v>0.5855063671437286</v>
      </c>
      <c r="J9" s="470">
        <v>6095.843</v>
      </c>
      <c r="K9" s="468">
        <v>939.945</v>
      </c>
      <c r="L9" s="468">
        <f t="shared" si="4"/>
        <v>7035.788</v>
      </c>
      <c r="M9" s="471">
        <f t="shared" si="5"/>
        <v>0.16513978567561663</v>
      </c>
      <c r="N9" s="470">
        <v>4444.191999999999</v>
      </c>
      <c r="O9" s="468">
        <v>387.4120000000001</v>
      </c>
      <c r="P9" s="468">
        <f t="shared" si="6"/>
        <v>4831.603999999999</v>
      </c>
      <c r="Q9" s="472">
        <f t="shared" si="7"/>
        <v>0.4562012946425247</v>
      </c>
    </row>
    <row r="10" spans="1:17" s="133" customFormat="1" ht="18" customHeight="1">
      <c r="A10" s="473" t="s">
        <v>227</v>
      </c>
      <c r="B10" s="474">
        <v>1888.104</v>
      </c>
      <c r="C10" s="475">
        <v>60.98100000000001</v>
      </c>
      <c r="D10" s="475">
        <f t="shared" si="0"/>
        <v>1949.085</v>
      </c>
      <c r="E10" s="476">
        <f t="shared" si="1"/>
        <v>0.12449511893747509</v>
      </c>
      <c r="F10" s="477">
        <v>1912.6190000000001</v>
      </c>
      <c r="G10" s="475">
        <v>0.7849999999999999</v>
      </c>
      <c r="H10" s="475">
        <f t="shared" si="2"/>
        <v>1913.4040000000002</v>
      </c>
      <c r="I10" s="478">
        <f t="shared" si="3"/>
        <v>0.01864791753335937</v>
      </c>
      <c r="J10" s="477">
        <v>5171.273000000001</v>
      </c>
      <c r="K10" s="475">
        <v>71.309</v>
      </c>
      <c r="L10" s="475">
        <f t="shared" si="4"/>
        <v>5242.582000000001</v>
      </c>
      <c r="M10" s="478">
        <f t="shared" si="5"/>
        <v>0.12305073260690144</v>
      </c>
      <c r="N10" s="477">
        <v>5363.994</v>
      </c>
      <c r="O10" s="475">
        <v>24.424</v>
      </c>
      <c r="P10" s="475">
        <f t="shared" si="6"/>
        <v>5388.418</v>
      </c>
      <c r="Q10" s="479">
        <f t="shared" si="7"/>
        <v>-0.027064715469363843</v>
      </c>
    </row>
    <row r="11" spans="1:17" s="133" customFormat="1" ht="18" customHeight="1">
      <c r="A11" s="473" t="s">
        <v>225</v>
      </c>
      <c r="B11" s="474">
        <v>1527.1840000000002</v>
      </c>
      <c r="C11" s="475">
        <v>271.64700000000005</v>
      </c>
      <c r="D11" s="475">
        <f t="shared" si="0"/>
        <v>1798.8310000000001</v>
      </c>
      <c r="E11" s="476">
        <f t="shared" si="1"/>
        <v>0.11489785170652755</v>
      </c>
      <c r="F11" s="477">
        <v>1640.8730000000003</v>
      </c>
      <c r="G11" s="475">
        <v>21.285</v>
      </c>
      <c r="H11" s="475">
        <f t="shared" si="2"/>
        <v>1662.1580000000004</v>
      </c>
      <c r="I11" s="478">
        <f t="shared" si="3"/>
        <v>0.08222623842017418</v>
      </c>
      <c r="J11" s="477">
        <v>4378.826</v>
      </c>
      <c r="K11" s="475">
        <v>550.0949999999999</v>
      </c>
      <c r="L11" s="475">
        <f t="shared" si="4"/>
        <v>4928.921</v>
      </c>
      <c r="M11" s="478">
        <f t="shared" si="5"/>
        <v>0.11568867020325885</v>
      </c>
      <c r="N11" s="477">
        <v>4662.072</v>
      </c>
      <c r="O11" s="475">
        <v>42.588</v>
      </c>
      <c r="P11" s="475">
        <f t="shared" si="6"/>
        <v>4704.66</v>
      </c>
      <c r="Q11" s="479">
        <f t="shared" si="7"/>
        <v>0.04766784422253689</v>
      </c>
    </row>
    <row r="12" spans="1:17" s="133" customFormat="1" ht="18" customHeight="1">
      <c r="A12" s="473" t="s">
        <v>249</v>
      </c>
      <c r="B12" s="474">
        <v>1060.4270000000001</v>
      </c>
      <c r="C12" s="475">
        <v>659.1410000000001</v>
      </c>
      <c r="D12" s="475">
        <f t="shared" si="0"/>
        <v>1719.5680000000002</v>
      </c>
      <c r="E12" s="476">
        <f t="shared" si="1"/>
        <v>0.10983503678960957</v>
      </c>
      <c r="F12" s="477">
        <v>1386.3649999999998</v>
      </c>
      <c r="G12" s="475">
        <v>526.1739999999999</v>
      </c>
      <c r="H12" s="475">
        <f t="shared" si="2"/>
        <v>1912.5389999999998</v>
      </c>
      <c r="I12" s="478">
        <f t="shared" si="3"/>
        <v>-0.10089781175704104</v>
      </c>
      <c r="J12" s="477">
        <v>3298.559</v>
      </c>
      <c r="K12" s="475">
        <v>1380.4289999999999</v>
      </c>
      <c r="L12" s="475">
        <f t="shared" si="4"/>
        <v>4678.988</v>
      </c>
      <c r="M12" s="478">
        <f t="shared" si="5"/>
        <v>0.10982239309922104</v>
      </c>
      <c r="N12" s="477">
        <v>3376.4069999999997</v>
      </c>
      <c r="O12" s="475">
        <v>1387.4160000000002</v>
      </c>
      <c r="P12" s="475">
        <f t="shared" si="6"/>
        <v>4763.823</v>
      </c>
      <c r="Q12" s="479">
        <f t="shared" si="7"/>
        <v>-0.017808176332328007</v>
      </c>
    </row>
    <row r="13" spans="1:17" s="133" customFormat="1" ht="18" customHeight="1">
      <c r="A13" s="473" t="s">
        <v>231</v>
      </c>
      <c r="B13" s="474">
        <v>812.071</v>
      </c>
      <c r="C13" s="475">
        <v>178.916</v>
      </c>
      <c r="D13" s="475">
        <f t="shared" si="0"/>
        <v>990.9870000000001</v>
      </c>
      <c r="E13" s="476">
        <f t="shared" si="1"/>
        <v>0.0632979292491049</v>
      </c>
      <c r="F13" s="477">
        <v>790.057</v>
      </c>
      <c r="G13" s="475">
        <v>211.56099999999998</v>
      </c>
      <c r="H13" s="475">
        <f t="shared" si="2"/>
        <v>1001.6179999999999</v>
      </c>
      <c r="I13" s="478">
        <f t="shared" si="3"/>
        <v>-0.010613826828191897</v>
      </c>
      <c r="J13" s="477">
        <v>2569.386</v>
      </c>
      <c r="K13" s="475">
        <v>492.18600000000004</v>
      </c>
      <c r="L13" s="475">
        <f t="shared" si="4"/>
        <v>3061.572</v>
      </c>
      <c r="M13" s="478">
        <f t="shared" si="5"/>
        <v>0.07185937721694699</v>
      </c>
      <c r="N13" s="477">
        <v>2372.7250000000004</v>
      </c>
      <c r="O13" s="475">
        <v>605.5330000000001</v>
      </c>
      <c r="P13" s="475">
        <f t="shared" si="6"/>
        <v>2978.2580000000007</v>
      </c>
      <c r="Q13" s="479">
        <f t="shared" si="7"/>
        <v>0.027974070748739477</v>
      </c>
    </row>
    <row r="14" spans="1:17" s="133" customFormat="1" ht="18" customHeight="1">
      <c r="A14" s="473" t="s">
        <v>226</v>
      </c>
      <c r="B14" s="474">
        <v>644.3290000000001</v>
      </c>
      <c r="C14" s="475">
        <v>139.92600000000002</v>
      </c>
      <c r="D14" s="475">
        <f aca="true" t="shared" si="8" ref="D14:D33">C14+B14</f>
        <v>784.2550000000001</v>
      </c>
      <c r="E14" s="476">
        <f aca="true" t="shared" si="9" ref="E14:E33">D14/$D$8</f>
        <v>0.05009320758320419</v>
      </c>
      <c r="F14" s="477">
        <v>571.635</v>
      </c>
      <c r="G14" s="475">
        <v>1.196</v>
      </c>
      <c r="H14" s="475">
        <f aca="true" t="shared" si="10" ref="H14:H33">G14+F14</f>
        <v>572.831</v>
      </c>
      <c r="I14" s="478">
        <f aca="true" t="shared" si="11" ref="I14:I33">(D14/H14-1)</f>
        <v>0.36908617026662327</v>
      </c>
      <c r="J14" s="477">
        <v>1799.262</v>
      </c>
      <c r="K14" s="475">
        <v>178.549</v>
      </c>
      <c r="L14" s="475">
        <f aca="true" t="shared" si="12" ref="L14:L33">K14+J14</f>
        <v>1977.811</v>
      </c>
      <c r="M14" s="478">
        <f aca="true" t="shared" si="13" ref="M14:M33">(L14/$L$8)</f>
        <v>0.046421990635146626</v>
      </c>
      <c r="N14" s="477">
        <v>1715.3490000000004</v>
      </c>
      <c r="O14" s="475">
        <v>5.529999999999999</v>
      </c>
      <c r="P14" s="475">
        <f aca="true" t="shared" si="14" ref="P14:P33">O14+N14</f>
        <v>1720.8790000000004</v>
      </c>
      <c r="Q14" s="479">
        <f aca="true" t="shared" si="15" ref="Q14:Q33">(L14/P14-1)</f>
        <v>0.14930276910811258</v>
      </c>
    </row>
    <row r="15" spans="1:17" s="133" customFormat="1" ht="18" customHeight="1">
      <c r="A15" s="473" t="s">
        <v>235</v>
      </c>
      <c r="B15" s="474">
        <v>448.276</v>
      </c>
      <c r="C15" s="475">
        <v>0</v>
      </c>
      <c r="D15" s="475">
        <f t="shared" si="8"/>
        <v>448.276</v>
      </c>
      <c r="E15" s="476">
        <f t="shared" si="9"/>
        <v>0.028633011868038377</v>
      </c>
      <c r="F15" s="477">
        <v>418.948</v>
      </c>
      <c r="G15" s="475">
        <v>5.234</v>
      </c>
      <c r="H15" s="475">
        <f t="shared" si="10"/>
        <v>424.18199999999996</v>
      </c>
      <c r="I15" s="478">
        <f t="shared" si="11"/>
        <v>0.0568010900981184</v>
      </c>
      <c r="J15" s="477">
        <v>1059.1960000000001</v>
      </c>
      <c r="K15" s="475">
        <v>3.0940000000000003</v>
      </c>
      <c r="L15" s="475">
        <f t="shared" si="12"/>
        <v>1062.2900000000002</v>
      </c>
      <c r="M15" s="478">
        <f t="shared" si="13"/>
        <v>0.02493343217921729</v>
      </c>
      <c r="N15" s="477">
        <v>1081.52</v>
      </c>
      <c r="O15" s="475">
        <v>7.099</v>
      </c>
      <c r="P15" s="475">
        <f t="shared" si="14"/>
        <v>1088.619</v>
      </c>
      <c r="Q15" s="479">
        <f t="shared" si="15"/>
        <v>-0.0241856884731938</v>
      </c>
    </row>
    <row r="16" spans="1:17" s="133" customFormat="1" ht="18" customHeight="1">
      <c r="A16" s="473" t="s">
        <v>229</v>
      </c>
      <c r="B16" s="474">
        <v>415.31100000000004</v>
      </c>
      <c r="C16" s="475">
        <v>0.6669999999999999</v>
      </c>
      <c r="D16" s="475">
        <f aca="true" t="shared" si="16" ref="D16:D21">C16+B16</f>
        <v>415.978</v>
      </c>
      <c r="E16" s="476">
        <f aca="true" t="shared" si="17" ref="E16:E21">D16/$D$8</f>
        <v>0.026570021618027437</v>
      </c>
      <c r="F16" s="477">
        <v>476.052</v>
      </c>
      <c r="G16" s="475">
        <v>3.153</v>
      </c>
      <c r="H16" s="475">
        <f aca="true" t="shared" si="18" ref="H16:H21">G16+F16</f>
        <v>479.20500000000004</v>
      </c>
      <c r="I16" s="478">
        <f aca="true" t="shared" si="19" ref="I16:I21">(D16/H16-1)</f>
        <v>-0.13194144468442526</v>
      </c>
      <c r="J16" s="477">
        <v>1055.165</v>
      </c>
      <c r="K16" s="475">
        <v>3.516</v>
      </c>
      <c r="L16" s="475">
        <f aca="true" t="shared" si="20" ref="L16:L21">K16+J16</f>
        <v>1058.681</v>
      </c>
      <c r="M16" s="478">
        <f aca="true" t="shared" si="21" ref="M16:M21">(L16/$L$8)</f>
        <v>0.024848723901124865</v>
      </c>
      <c r="N16" s="477">
        <v>1118.733</v>
      </c>
      <c r="O16" s="475">
        <v>14.119999999999997</v>
      </c>
      <c r="P16" s="475">
        <f aca="true" t="shared" si="22" ref="P16:P21">O16+N16</f>
        <v>1132.8529999999998</v>
      </c>
      <c r="Q16" s="479">
        <f aca="true" t="shared" si="23" ref="Q16:Q21">(L16/P16-1)</f>
        <v>-0.065473631618577</v>
      </c>
    </row>
    <row r="17" spans="1:17" s="133" customFormat="1" ht="18" customHeight="1">
      <c r="A17" s="473" t="s">
        <v>230</v>
      </c>
      <c r="B17" s="474">
        <v>337.447</v>
      </c>
      <c r="C17" s="475">
        <v>0</v>
      </c>
      <c r="D17" s="475">
        <f t="shared" si="16"/>
        <v>337.447</v>
      </c>
      <c r="E17" s="476">
        <f t="shared" si="17"/>
        <v>0.02155396219256428</v>
      </c>
      <c r="F17" s="477">
        <v>363.686</v>
      </c>
      <c r="G17" s="475">
        <v>1.999</v>
      </c>
      <c r="H17" s="475">
        <f t="shared" si="18"/>
        <v>365.685</v>
      </c>
      <c r="I17" s="478">
        <f t="shared" si="19"/>
        <v>-0.0772194648399579</v>
      </c>
      <c r="J17" s="477">
        <v>978.1909999999998</v>
      </c>
      <c r="K17" s="475">
        <v>1.4</v>
      </c>
      <c r="L17" s="475">
        <f t="shared" si="20"/>
        <v>979.5909999999998</v>
      </c>
      <c r="M17" s="478">
        <f t="shared" si="21"/>
        <v>0.022992370973906967</v>
      </c>
      <c r="N17" s="477">
        <v>1012.3009999999999</v>
      </c>
      <c r="O17" s="475">
        <v>3.9610000000000003</v>
      </c>
      <c r="P17" s="475">
        <f t="shared" si="22"/>
        <v>1016.262</v>
      </c>
      <c r="Q17" s="479">
        <f t="shared" si="23"/>
        <v>-0.03608419875976876</v>
      </c>
    </row>
    <row r="18" spans="1:17" s="133" customFormat="1" ht="18" customHeight="1">
      <c r="A18" s="473" t="s">
        <v>233</v>
      </c>
      <c r="B18" s="474">
        <v>299.169</v>
      </c>
      <c r="C18" s="475">
        <v>3.6510000000000002</v>
      </c>
      <c r="D18" s="475">
        <f t="shared" si="16"/>
        <v>302.82</v>
      </c>
      <c r="E18" s="476">
        <f t="shared" si="17"/>
        <v>0.019342210276435456</v>
      </c>
      <c r="F18" s="477">
        <v>389.415</v>
      </c>
      <c r="G18" s="475">
        <v>0.01</v>
      </c>
      <c r="H18" s="475">
        <f t="shared" si="18"/>
        <v>389.425</v>
      </c>
      <c r="I18" s="478">
        <f t="shared" si="19"/>
        <v>-0.22239198818771266</v>
      </c>
      <c r="J18" s="477">
        <v>703.148</v>
      </c>
      <c r="K18" s="475">
        <v>4.051</v>
      </c>
      <c r="L18" s="475">
        <f t="shared" si="20"/>
        <v>707.1990000000001</v>
      </c>
      <c r="M18" s="478">
        <f t="shared" si="21"/>
        <v>0.016598949725320097</v>
      </c>
      <c r="N18" s="477">
        <v>1049.374</v>
      </c>
      <c r="O18" s="475">
        <v>0.01</v>
      </c>
      <c r="P18" s="475">
        <f t="shared" si="22"/>
        <v>1049.384</v>
      </c>
      <c r="Q18" s="479">
        <f t="shared" si="23"/>
        <v>-0.3260817774999427</v>
      </c>
    </row>
    <row r="19" spans="1:17" s="133" customFormat="1" ht="18" customHeight="1">
      <c r="A19" s="473" t="s">
        <v>236</v>
      </c>
      <c r="B19" s="474">
        <v>224.91799999999998</v>
      </c>
      <c r="C19" s="475">
        <v>27.895</v>
      </c>
      <c r="D19" s="475">
        <f t="shared" si="16"/>
        <v>252.813</v>
      </c>
      <c r="E19" s="476">
        <f t="shared" si="17"/>
        <v>0.016148082050777612</v>
      </c>
      <c r="F19" s="477">
        <v>125.359</v>
      </c>
      <c r="G19" s="475">
        <v>35.432</v>
      </c>
      <c r="H19" s="475">
        <f t="shared" si="18"/>
        <v>160.791</v>
      </c>
      <c r="I19" s="478">
        <f t="shared" si="19"/>
        <v>0.5723081515756478</v>
      </c>
      <c r="J19" s="477">
        <v>625.68</v>
      </c>
      <c r="K19" s="475">
        <v>85.019</v>
      </c>
      <c r="L19" s="475">
        <f t="shared" si="20"/>
        <v>710.699</v>
      </c>
      <c r="M19" s="478">
        <f t="shared" si="21"/>
        <v>0.01668109962094865</v>
      </c>
      <c r="N19" s="477">
        <v>373.519</v>
      </c>
      <c r="O19" s="475">
        <v>126.285</v>
      </c>
      <c r="P19" s="475">
        <f t="shared" si="22"/>
        <v>499.804</v>
      </c>
      <c r="Q19" s="479">
        <f t="shared" si="23"/>
        <v>0.4219554065193556</v>
      </c>
    </row>
    <row r="20" spans="1:17" s="133" customFormat="1" ht="18" customHeight="1">
      <c r="A20" s="473" t="s">
        <v>228</v>
      </c>
      <c r="B20" s="474">
        <v>210.52999999999997</v>
      </c>
      <c r="C20" s="475">
        <v>0.88</v>
      </c>
      <c r="D20" s="475">
        <f t="shared" si="16"/>
        <v>211.40999999999997</v>
      </c>
      <c r="E20" s="476">
        <f t="shared" si="17"/>
        <v>0.013503522470580606</v>
      </c>
      <c r="F20" s="477">
        <v>238.067</v>
      </c>
      <c r="G20" s="475">
        <v>0.891</v>
      </c>
      <c r="H20" s="475">
        <f t="shared" si="18"/>
        <v>238.958</v>
      </c>
      <c r="I20" s="478">
        <f t="shared" si="19"/>
        <v>-0.11528385741427372</v>
      </c>
      <c r="J20" s="477">
        <v>651.596</v>
      </c>
      <c r="K20" s="475">
        <v>1.7810000000000001</v>
      </c>
      <c r="L20" s="475">
        <f t="shared" si="20"/>
        <v>653.377</v>
      </c>
      <c r="M20" s="478">
        <f t="shared" si="21"/>
        <v>0.015335672101742885</v>
      </c>
      <c r="N20" s="477">
        <v>829.328</v>
      </c>
      <c r="O20" s="475">
        <v>2.273</v>
      </c>
      <c r="P20" s="475">
        <f t="shared" si="22"/>
        <v>831.601</v>
      </c>
      <c r="Q20" s="479">
        <f t="shared" si="23"/>
        <v>-0.21431431660135092</v>
      </c>
    </row>
    <row r="21" spans="1:17" s="133" customFormat="1" ht="18" customHeight="1">
      <c r="A21" s="473" t="s">
        <v>234</v>
      </c>
      <c r="B21" s="474">
        <v>184.793</v>
      </c>
      <c r="C21" s="475">
        <v>0</v>
      </c>
      <c r="D21" s="475">
        <f t="shared" si="16"/>
        <v>184.793</v>
      </c>
      <c r="E21" s="476">
        <f t="shared" si="17"/>
        <v>0.011803398268322229</v>
      </c>
      <c r="F21" s="477">
        <v>177.61</v>
      </c>
      <c r="G21" s="475">
        <v>7.557</v>
      </c>
      <c r="H21" s="475">
        <f t="shared" si="18"/>
        <v>185.167</v>
      </c>
      <c r="I21" s="478">
        <f t="shared" si="19"/>
        <v>-0.00201979834419741</v>
      </c>
      <c r="J21" s="477">
        <v>488.773</v>
      </c>
      <c r="K21" s="475">
        <v>0.05</v>
      </c>
      <c r="L21" s="475">
        <f t="shared" si="20"/>
        <v>488.82300000000004</v>
      </c>
      <c r="M21" s="478">
        <f t="shared" si="21"/>
        <v>0.011473359551668123</v>
      </c>
      <c r="N21" s="477">
        <v>487.91400000000004</v>
      </c>
      <c r="O21" s="475">
        <v>16.534</v>
      </c>
      <c r="P21" s="475">
        <f t="shared" si="22"/>
        <v>504.44800000000004</v>
      </c>
      <c r="Q21" s="479">
        <f t="shared" si="23"/>
        <v>-0.03097445128140064</v>
      </c>
    </row>
    <row r="22" spans="1:17" s="133" customFormat="1" ht="18" customHeight="1">
      <c r="A22" s="473" t="s">
        <v>237</v>
      </c>
      <c r="B22" s="474">
        <v>183.813</v>
      </c>
      <c r="C22" s="475">
        <v>0.025</v>
      </c>
      <c r="D22" s="475">
        <f>C22+B22</f>
        <v>183.838</v>
      </c>
      <c r="E22" s="476">
        <f>D22/$D$8</f>
        <v>0.011742398959115453</v>
      </c>
      <c r="F22" s="477">
        <v>310.837</v>
      </c>
      <c r="G22" s="475"/>
      <c r="H22" s="475">
        <f>G22+F22</f>
        <v>310.837</v>
      </c>
      <c r="I22" s="478">
        <f>(D22/H22-1)</f>
        <v>-0.4085710517087734</v>
      </c>
      <c r="J22" s="477">
        <v>471.048</v>
      </c>
      <c r="K22" s="475">
        <v>0.025</v>
      </c>
      <c r="L22" s="475">
        <f>K22+J22</f>
        <v>471.073</v>
      </c>
      <c r="M22" s="478">
        <f>(L22/$L$8)</f>
        <v>0.01105674222383758</v>
      </c>
      <c r="N22" s="477">
        <v>896.5809999999999</v>
      </c>
      <c r="O22" s="475"/>
      <c r="P22" s="475">
        <f>O22+N22</f>
        <v>896.5809999999999</v>
      </c>
      <c r="Q22" s="479">
        <f>(L22/P22-1)</f>
        <v>-0.47458957974795357</v>
      </c>
    </row>
    <row r="23" spans="1:17" s="133" customFormat="1" ht="18" customHeight="1">
      <c r="A23" s="473" t="s">
        <v>250</v>
      </c>
      <c r="B23" s="474">
        <v>171.64200000000002</v>
      </c>
      <c r="C23" s="475">
        <v>0</v>
      </c>
      <c r="D23" s="475">
        <f>C23+B23</f>
        <v>171.64200000000002</v>
      </c>
      <c r="E23" s="476">
        <f>D23/$D$8</f>
        <v>0.010963396262690493</v>
      </c>
      <c r="F23" s="477">
        <v>163.30599999999998</v>
      </c>
      <c r="G23" s="475"/>
      <c r="H23" s="475">
        <f>G23+F23</f>
        <v>163.30599999999998</v>
      </c>
      <c r="I23" s="478">
        <f>(D23/H23-1)</f>
        <v>0.051045276964716724</v>
      </c>
      <c r="J23" s="477">
        <v>454.811</v>
      </c>
      <c r="K23" s="475">
        <v>2.531</v>
      </c>
      <c r="L23" s="475">
        <f>K23+J23</f>
        <v>457.342</v>
      </c>
      <c r="M23" s="478">
        <f>(L23/$L$8)</f>
        <v>0.010734456447587373</v>
      </c>
      <c r="N23" s="477">
        <v>461.34499999999997</v>
      </c>
      <c r="O23" s="475"/>
      <c r="P23" s="475">
        <f>O23+N23</f>
        <v>461.34499999999997</v>
      </c>
      <c r="Q23" s="479">
        <f>(L23/P23-1)</f>
        <v>-0.008676803693548174</v>
      </c>
    </row>
    <row r="24" spans="1:17" s="133" customFormat="1" ht="18" customHeight="1">
      <c r="A24" s="473" t="s">
        <v>264</v>
      </c>
      <c r="B24" s="474">
        <v>5.538</v>
      </c>
      <c r="C24" s="475">
        <v>145.56900000000002</v>
      </c>
      <c r="D24" s="475">
        <f t="shared" si="8"/>
        <v>151.10700000000003</v>
      </c>
      <c r="E24" s="476">
        <f t="shared" si="9"/>
        <v>0.009651751430689299</v>
      </c>
      <c r="F24" s="477">
        <v>32.783</v>
      </c>
      <c r="G24" s="475">
        <v>3.138</v>
      </c>
      <c r="H24" s="475">
        <f t="shared" si="10"/>
        <v>35.921</v>
      </c>
      <c r="I24" s="478">
        <f t="shared" si="11"/>
        <v>3.2066479218284574</v>
      </c>
      <c r="J24" s="477">
        <v>152.431</v>
      </c>
      <c r="K24" s="475">
        <v>299.373</v>
      </c>
      <c r="L24" s="475">
        <f t="shared" si="12"/>
        <v>451.804</v>
      </c>
      <c r="M24" s="478">
        <f t="shared" si="13"/>
        <v>0.010604471841304244</v>
      </c>
      <c r="N24" s="477">
        <v>152.24099999999999</v>
      </c>
      <c r="O24" s="475">
        <v>7.5009999999999994</v>
      </c>
      <c r="P24" s="475">
        <f t="shared" si="14"/>
        <v>159.742</v>
      </c>
      <c r="Q24" s="479">
        <f t="shared" si="15"/>
        <v>1.8283356913022248</v>
      </c>
    </row>
    <row r="25" spans="1:17" s="133" customFormat="1" ht="18" customHeight="1">
      <c r="A25" s="473" t="s">
        <v>238</v>
      </c>
      <c r="B25" s="474">
        <v>115.279</v>
      </c>
      <c r="C25" s="475">
        <v>30.026</v>
      </c>
      <c r="D25" s="475">
        <f t="shared" si="8"/>
        <v>145.305</v>
      </c>
      <c r="E25" s="476">
        <f t="shared" si="9"/>
        <v>0.009281156674649805</v>
      </c>
      <c r="F25" s="477">
        <v>59.381</v>
      </c>
      <c r="G25" s="475">
        <v>27.747</v>
      </c>
      <c r="H25" s="475">
        <f t="shared" si="10"/>
        <v>87.128</v>
      </c>
      <c r="I25" s="478">
        <f t="shared" si="11"/>
        <v>0.6677187586080251</v>
      </c>
      <c r="J25" s="477">
        <v>366.859</v>
      </c>
      <c r="K25" s="475">
        <v>105.153</v>
      </c>
      <c r="L25" s="475">
        <f t="shared" si="12"/>
        <v>472.012</v>
      </c>
      <c r="M25" s="478">
        <f t="shared" si="13"/>
        <v>0.011078781867264785</v>
      </c>
      <c r="N25" s="477">
        <v>199.59699999999998</v>
      </c>
      <c r="O25" s="475">
        <v>101.25599999999997</v>
      </c>
      <c r="P25" s="475">
        <f t="shared" si="14"/>
        <v>300.85299999999995</v>
      </c>
      <c r="Q25" s="479">
        <f t="shared" si="15"/>
        <v>0.5689123924308552</v>
      </c>
    </row>
    <row r="26" spans="1:17" s="133" customFormat="1" ht="18" customHeight="1">
      <c r="A26" s="473" t="s">
        <v>241</v>
      </c>
      <c r="B26" s="474">
        <v>132.736</v>
      </c>
      <c r="C26" s="475">
        <v>0.363</v>
      </c>
      <c r="D26" s="475">
        <f t="shared" si="8"/>
        <v>133.099</v>
      </c>
      <c r="E26" s="476">
        <f t="shared" si="9"/>
        <v>0.008501515242002784</v>
      </c>
      <c r="F26" s="477">
        <v>114.042</v>
      </c>
      <c r="G26" s="475"/>
      <c r="H26" s="475">
        <f t="shared" si="10"/>
        <v>114.042</v>
      </c>
      <c r="I26" s="478">
        <f t="shared" si="11"/>
        <v>0.1671051016292242</v>
      </c>
      <c r="J26" s="477">
        <v>367.629</v>
      </c>
      <c r="K26" s="475">
        <v>1.1030000000000002</v>
      </c>
      <c r="L26" s="475">
        <f t="shared" si="12"/>
        <v>368.732</v>
      </c>
      <c r="M26" s="478">
        <f t="shared" si="13"/>
        <v>0.008654655804259805</v>
      </c>
      <c r="N26" s="477">
        <v>327.54600000000005</v>
      </c>
      <c r="O26" s="475"/>
      <c r="P26" s="475">
        <f t="shared" si="14"/>
        <v>327.54600000000005</v>
      </c>
      <c r="Q26" s="479">
        <f t="shared" si="15"/>
        <v>0.1257411172781837</v>
      </c>
    </row>
    <row r="27" spans="1:17" s="133" customFormat="1" ht="18" customHeight="1">
      <c r="A27" s="473" t="s">
        <v>246</v>
      </c>
      <c r="B27" s="474">
        <v>117.207</v>
      </c>
      <c r="C27" s="475">
        <v>0</v>
      </c>
      <c r="D27" s="475">
        <f t="shared" si="8"/>
        <v>117.207</v>
      </c>
      <c r="E27" s="476">
        <f t="shared" si="9"/>
        <v>0.007486435637904268</v>
      </c>
      <c r="F27" s="477">
        <v>124.253</v>
      </c>
      <c r="G27" s="475">
        <v>0.18</v>
      </c>
      <c r="H27" s="475">
        <f t="shared" si="10"/>
        <v>124.433</v>
      </c>
      <c r="I27" s="478">
        <f t="shared" si="11"/>
        <v>-0.05807141192448961</v>
      </c>
      <c r="J27" s="477">
        <v>331.759</v>
      </c>
      <c r="K27" s="475"/>
      <c r="L27" s="475">
        <f t="shared" si="12"/>
        <v>331.759</v>
      </c>
      <c r="M27" s="478">
        <f t="shared" si="13"/>
        <v>0.007786847778238472</v>
      </c>
      <c r="N27" s="477">
        <v>380.80800000000005</v>
      </c>
      <c r="O27" s="475">
        <v>0.26</v>
      </c>
      <c r="P27" s="475">
        <f t="shared" si="14"/>
        <v>381.06800000000004</v>
      </c>
      <c r="Q27" s="479">
        <f t="shared" si="15"/>
        <v>-0.12939685305509785</v>
      </c>
    </row>
    <row r="28" spans="1:17" s="133" customFormat="1" ht="18" customHeight="1">
      <c r="A28" s="473" t="s">
        <v>253</v>
      </c>
      <c r="B28" s="474">
        <v>81.00999999999999</v>
      </c>
      <c r="C28" s="475">
        <v>0</v>
      </c>
      <c r="D28" s="475">
        <f t="shared" si="8"/>
        <v>81.00999999999999</v>
      </c>
      <c r="E28" s="476">
        <f t="shared" si="9"/>
        <v>0.005174402134911949</v>
      </c>
      <c r="F28" s="477">
        <v>67.574</v>
      </c>
      <c r="G28" s="475"/>
      <c r="H28" s="475">
        <f t="shared" si="10"/>
        <v>67.574</v>
      </c>
      <c r="I28" s="478">
        <f t="shared" si="11"/>
        <v>0.19883387101547934</v>
      </c>
      <c r="J28" s="477">
        <v>212.87599999999998</v>
      </c>
      <c r="K28" s="475">
        <v>0.618</v>
      </c>
      <c r="L28" s="475">
        <f t="shared" si="12"/>
        <v>213.49399999999997</v>
      </c>
      <c r="M28" s="478">
        <f t="shared" si="13"/>
        <v>0.005011002804949509</v>
      </c>
      <c r="N28" s="477">
        <v>198.80100000000002</v>
      </c>
      <c r="O28" s="475">
        <v>4.095000000000001</v>
      </c>
      <c r="P28" s="475">
        <f t="shared" si="14"/>
        <v>202.89600000000002</v>
      </c>
      <c r="Q28" s="479">
        <f t="shared" si="15"/>
        <v>0.05223365665168345</v>
      </c>
    </row>
    <row r="29" spans="1:17" s="133" customFormat="1" ht="18" customHeight="1">
      <c r="A29" s="473" t="s">
        <v>243</v>
      </c>
      <c r="B29" s="474">
        <v>73.84700000000001</v>
      </c>
      <c r="C29" s="475">
        <v>2.318</v>
      </c>
      <c r="D29" s="475">
        <f t="shared" si="8"/>
        <v>76.165</v>
      </c>
      <c r="E29" s="476">
        <f t="shared" si="9"/>
        <v>0.0048649344353236465</v>
      </c>
      <c r="F29" s="477">
        <v>178.194</v>
      </c>
      <c r="G29" s="475">
        <v>0.702</v>
      </c>
      <c r="H29" s="475">
        <f t="shared" si="10"/>
        <v>178.896</v>
      </c>
      <c r="I29" s="478">
        <f t="shared" si="11"/>
        <v>-0.5742498434844825</v>
      </c>
      <c r="J29" s="477">
        <v>189.79</v>
      </c>
      <c r="K29" s="475">
        <v>4.651</v>
      </c>
      <c r="L29" s="475">
        <f t="shared" si="12"/>
        <v>194.441</v>
      </c>
      <c r="M29" s="478">
        <f t="shared" si="13"/>
        <v>0.004563802244546393</v>
      </c>
      <c r="N29" s="477">
        <v>440.01300000000003</v>
      </c>
      <c r="O29" s="475">
        <v>4.851</v>
      </c>
      <c r="P29" s="475">
        <f t="shared" si="14"/>
        <v>444.86400000000003</v>
      </c>
      <c r="Q29" s="479">
        <f t="shared" si="15"/>
        <v>-0.5629203531865918</v>
      </c>
    </row>
    <row r="30" spans="1:17" s="133" customFormat="1" ht="18" customHeight="1">
      <c r="A30" s="473" t="s">
        <v>232</v>
      </c>
      <c r="B30" s="474">
        <v>53.038</v>
      </c>
      <c r="C30" s="475">
        <v>0.125</v>
      </c>
      <c r="D30" s="475">
        <f t="shared" si="8"/>
        <v>53.163</v>
      </c>
      <c r="E30" s="476">
        <f t="shared" si="9"/>
        <v>0.00339571337734013</v>
      </c>
      <c r="F30" s="477">
        <v>62.025</v>
      </c>
      <c r="G30" s="475"/>
      <c r="H30" s="475">
        <f t="shared" si="10"/>
        <v>62.025</v>
      </c>
      <c r="I30" s="478">
        <f t="shared" si="11"/>
        <v>-0.14287787182587675</v>
      </c>
      <c r="J30" s="477">
        <v>140.458</v>
      </c>
      <c r="K30" s="475">
        <v>0.375</v>
      </c>
      <c r="L30" s="475">
        <f t="shared" si="12"/>
        <v>140.833</v>
      </c>
      <c r="M30" s="478">
        <f t="shared" si="13"/>
        <v>0.003305547500301902</v>
      </c>
      <c r="N30" s="477">
        <v>180.282</v>
      </c>
      <c r="O30" s="475"/>
      <c r="P30" s="475">
        <f t="shared" si="14"/>
        <v>180.282</v>
      </c>
      <c r="Q30" s="479">
        <f t="shared" si="15"/>
        <v>-0.21881829578105416</v>
      </c>
    </row>
    <row r="31" spans="1:17" s="133" customFormat="1" ht="18" customHeight="1">
      <c r="A31" s="473" t="s">
        <v>248</v>
      </c>
      <c r="B31" s="474">
        <v>47.553</v>
      </c>
      <c r="C31" s="475">
        <v>0.2</v>
      </c>
      <c r="D31" s="475">
        <f t="shared" si="8"/>
        <v>47.753</v>
      </c>
      <c r="E31" s="476">
        <f t="shared" si="9"/>
        <v>0.0030501570812054104</v>
      </c>
      <c r="F31" s="477">
        <v>46.905</v>
      </c>
      <c r="G31" s="475"/>
      <c r="H31" s="475">
        <f t="shared" si="10"/>
        <v>46.905</v>
      </c>
      <c r="I31" s="478">
        <f t="shared" si="11"/>
        <v>0.01807909604519775</v>
      </c>
      <c r="J31" s="477">
        <v>102.01</v>
      </c>
      <c r="K31" s="475">
        <v>0.2</v>
      </c>
      <c r="L31" s="475">
        <f t="shared" si="12"/>
        <v>102.21000000000001</v>
      </c>
      <c r="M31" s="478">
        <f t="shared" si="13"/>
        <v>0.0023990116663413935</v>
      </c>
      <c r="N31" s="477">
        <v>138.763</v>
      </c>
      <c r="O31" s="475"/>
      <c r="P31" s="475">
        <f t="shared" si="14"/>
        <v>138.763</v>
      </c>
      <c r="Q31" s="479">
        <f t="shared" si="15"/>
        <v>-0.2634203642181273</v>
      </c>
    </row>
    <row r="32" spans="1:17" s="133" customFormat="1" ht="18" customHeight="1">
      <c r="A32" s="473" t="s">
        <v>254</v>
      </c>
      <c r="B32" s="474">
        <v>39.667</v>
      </c>
      <c r="C32" s="475">
        <v>0</v>
      </c>
      <c r="D32" s="475">
        <f t="shared" si="8"/>
        <v>39.667</v>
      </c>
      <c r="E32" s="476">
        <f t="shared" si="9"/>
        <v>0.0025336749720473064</v>
      </c>
      <c r="F32" s="477">
        <v>28.163999999999998</v>
      </c>
      <c r="G32" s="475">
        <v>3.019</v>
      </c>
      <c r="H32" s="475">
        <f t="shared" si="10"/>
        <v>31.183</v>
      </c>
      <c r="I32" s="478">
        <f t="shared" si="11"/>
        <v>0.27207132091203556</v>
      </c>
      <c r="J32" s="477">
        <v>115.105</v>
      </c>
      <c r="K32" s="475"/>
      <c r="L32" s="475">
        <f t="shared" si="12"/>
        <v>115.105</v>
      </c>
      <c r="M32" s="478">
        <f t="shared" si="13"/>
        <v>0.0027016753532357507</v>
      </c>
      <c r="N32" s="477">
        <v>84.2</v>
      </c>
      <c r="O32" s="475">
        <v>6.531000000000001</v>
      </c>
      <c r="P32" s="475">
        <f t="shared" si="14"/>
        <v>90.73100000000001</v>
      </c>
      <c r="Q32" s="479">
        <f t="shared" si="15"/>
        <v>0.2686402662816456</v>
      </c>
    </row>
    <row r="33" spans="1:17" s="133" customFormat="1" ht="18" customHeight="1">
      <c r="A33" s="473" t="s">
        <v>267</v>
      </c>
      <c r="B33" s="474">
        <v>9.536</v>
      </c>
      <c r="C33" s="475">
        <v>29.771</v>
      </c>
      <c r="D33" s="475">
        <f t="shared" si="8"/>
        <v>39.307</v>
      </c>
      <c r="E33" s="476">
        <f t="shared" si="9"/>
        <v>0.002510680468053129</v>
      </c>
      <c r="F33" s="477">
        <v>9.342</v>
      </c>
      <c r="G33" s="475">
        <v>21.245</v>
      </c>
      <c r="H33" s="475">
        <f t="shared" si="10"/>
        <v>30.587000000000003</v>
      </c>
      <c r="I33" s="478">
        <f t="shared" si="11"/>
        <v>0.2850884362637722</v>
      </c>
      <c r="J33" s="477">
        <v>30.220000000000002</v>
      </c>
      <c r="K33" s="475">
        <v>71.138</v>
      </c>
      <c r="L33" s="475">
        <f t="shared" si="12"/>
        <v>101.358</v>
      </c>
      <c r="M33" s="478">
        <f t="shared" si="13"/>
        <v>0.0023790140346055273</v>
      </c>
      <c r="N33" s="477">
        <v>24.932</v>
      </c>
      <c r="O33" s="475">
        <v>76.949</v>
      </c>
      <c r="P33" s="475">
        <f t="shared" si="14"/>
        <v>101.881</v>
      </c>
      <c r="Q33" s="479">
        <f t="shared" si="15"/>
        <v>-0.00513343999371807</v>
      </c>
    </row>
    <row r="34" spans="1:17" s="133" customFormat="1" ht="18" customHeight="1">
      <c r="A34" s="473" t="s">
        <v>239</v>
      </c>
      <c r="B34" s="474">
        <v>34.882000000000005</v>
      </c>
      <c r="C34" s="475">
        <v>0</v>
      </c>
      <c r="D34" s="475">
        <f aca="true" t="shared" si="24" ref="D34:D42">C34+B34</f>
        <v>34.882000000000005</v>
      </c>
      <c r="E34" s="476">
        <f aca="true" t="shared" si="25" ref="E34:E42">D34/$D$8</f>
        <v>0.002228039689791367</v>
      </c>
      <c r="F34" s="477">
        <v>38.289</v>
      </c>
      <c r="G34" s="475"/>
      <c r="H34" s="475">
        <f aca="true" t="shared" si="26" ref="H34:H42">G34+F34</f>
        <v>38.289</v>
      </c>
      <c r="I34" s="478">
        <f aca="true" t="shared" si="27" ref="I34:I42">(D34/H34-1)</f>
        <v>-0.08898116952649582</v>
      </c>
      <c r="J34" s="477">
        <v>110.304</v>
      </c>
      <c r="K34" s="475"/>
      <c r="L34" s="475">
        <f aca="true" t="shared" si="28" ref="L34:L42">K34+J34</f>
        <v>110.304</v>
      </c>
      <c r="M34" s="478">
        <f aca="true" t="shared" si="29" ref="M34:M42">(L34/$L$8)</f>
        <v>0.0025889891678321205</v>
      </c>
      <c r="N34" s="477">
        <v>104.166</v>
      </c>
      <c r="O34" s="475"/>
      <c r="P34" s="475">
        <f aca="true" t="shared" si="30" ref="P34:P42">O34+N34</f>
        <v>104.166</v>
      </c>
      <c r="Q34" s="479">
        <f aca="true" t="shared" si="31" ref="Q34:Q42">(L34/P34-1)</f>
        <v>0.058925177121133654</v>
      </c>
    </row>
    <row r="35" spans="1:17" s="133" customFormat="1" ht="18" customHeight="1">
      <c r="A35" s="473" t="s">
        <v>265</v>
      </c>
      <c r="B35" s="474">
        <v>28.459999999999997</v>
      </c>
      <c r="C35" s="475">
        <v>0.065</v>
      </c>
      <c r="D35" s="475">
        <f t="shared" si="24"/>
        <v>28.525</v>
      </c>
      <c r="E35" s="476">
        <f t="shared" si="25"/>
        <v>0.0018219950734275194</v>
      </c>
      <c r="F35" s="477">
        <v>23.257</v>
      </c>
      <c r="G35" s="475">
        <v>0.6</v>
      </c>
      <c r="H35" s="475">
        <f t="shared" si="26"/>
        <v>23.857000000000003</v>
      </c>
      <c r="I35" s="478">
        <f t="shared" si="27"/>
        <v>0.1956658423104327</v>
      </c>
      <c r="J35" s="477">
        <v>76.026</v>
      </c>
      <c r="K35" s="475">
        <v>0.2</v>
      </c>
      <c r="L35" s="475">
        <f t="shared" si="28"/>
        <v>76.226</v>
      </c>
      <c r="M35" s="478">
        <f t="shared" si="29"/>
        <v>0.0017891308411949812</v>
      </c>
      <c r="N35" s="477">
        <v>66.18400000000001</v>
      </c>
      <c r="O35" s="475">
        <v>1.45</v>
      </c>
      <c r="P35" s="475">
        <f t="shared" si="30"/>
        <v>67.63400000000001</v>
      </c>
      <c r="Q35" s="479">
        <f t="shared" si="31"/>
        <v>0.12703669751899915</v>
      </c>
    </row>
    <row r="36" spans="1:17" s="133" customFormat="1" ht="18" customHeight="1">
      <c r="A36" s="473" t="s">
        <v>242</v>
      </c>
      <c r="B36" s="474">
        <v>22.909999999999997</v>
      </c>
      <c r="C36" s="475">
        <v>4.568</v>
      </c>
      <c r="D36" s="475">
        <f t="shared" si="24"/>
        <v>27.477999999999994</v>
      </c>
      <c r="E36" s="476">
        <f t="shared" si="25"/>
        <v>0.0017551193909777867</v>
      </c>
      <c r="F36" s="477">
        <v>22.254</v>
      </c>
      <c r="G36" s="475"/>
      <c r="H36" s="475">
        <f t="shared" si="26"/>
        <v>22.254</v>
      </c>
      <c r="I36" s="478">
        <f t="shared" si="27"/>
        <v>0.2347443156286506</v>
      </c>
      <c r="J36" s="477">
        <v>80.929</v>
      </c>
      <c r="K36" s="475">
        <v>4.568</v>
      </c>
      <c r="L36" s="475">
        <f t="shared" si="28"/>
        <v>85.497</v>
      </c>
      <c r="M36" s="478">
        <f t="shared" si="29"/>
        <v>0.0020067341790156548</v>
      </c>
      <c r="N36" s="477">
        <v>82.671</v>
      </c>
      <c r="O36" s="475">
        <v>11.104</v>
      </c>
      <c r="P36" s="475">
        <f t="shared" si="30"/>
        <v>93.775</v>
      </c>
      <c r="Q36" s="479">
        <f t="shared" si="31"/>
        <v>-0.08827512663289794</v>
      </c>
    </row>
    <row r="37" spans="1:17" s="133" customFormat="1" ht="18" customHeight="1">
      <c r="A37" s="473" t="s">
        <v>273</v>
      </c>
      <c r="B37" s="474">
        <v>0</v>
      </c>
      <c r="C37" s="475">
        <v>26.965</v>
      </c>
      <c r="D37" s="475">
        <f t="shared" si="24"/>
        <v>26.965</v>
      </c>
      <c r="E37" s="476">
        <f t="shared" si="25"/>
        <v>0.0017223522227860844</v>
      </c>
      <c r="F37" s="477"/>
      <c r="G37" s="475">
        <v>16.565</v>
      </c>
      <c r="H37" s="475">
        <f t="shared" si="26"/>
        <v>16.565</v>
      </c>
      <c r="I37" s="478">
        <f t="shared" si="27"/>
        <v>0.6278297615454269</v>
      </c>
      <c r="J37" s="477"/>
      <c r="K37" s="475">
        <v>84.762</v>
      </c>
      <c r="L37" s="475">
        <f t="shared" si="28"/>
        <v>84.762</v>
      </c>
      <c r="M37" s="478">
        <f t="shared" si="29"/>
        <v>0.001989482700933658</v>
      </c>
      <c r="N37" s="477"/>
      <c r="O37" s="475">
        <v>38.474000000000004</v>
      </c>
      <c r="P37" s="475">
        <f t="shared" si="30"/>
        <v>38.474000000000004</v>
      </c>
      <c r="Q37" s="479">
        <f t="shared" si="31"/>
        <v>1.203098196184436</v>
      </c>
    </row>
    <row r="38" spans="1:17" s="133" customFormat="1" ht="18" customHeight="1">
      <c r="A38" s="473" t="s">
        <v>244</v>
      </c>
      <c r="B38" s="474">
        <v>15.425</v>
      </c>
      <c r="C38" s="475">
        <v>0.5940000000000001</v>
      </c>
      <c r="D38" s="475">
        <f t="shared" si="24"/>
        <v>16.019000000000002</v>
      </c>
      <c r="E38" s="476">
        <f t="shared" si="25"/>
        <v>0.0010231915541186831</v>
      </c>
      <c r="F38" s="477">
        <v>22.87</v>
      </c>
      <c r="G38" s="475">
        <v>0.616</v>
      </c>
      <c r="H38" s="475">
        <f t="shared" si="26"/>
        <v>23.486</v>
      </c>
      <c r="I38" s="478">
        <f t="shared" si="27"/>
        <v>-0.31793408839308523</v>
      </c>
      <c r="J38" s="477">
        <v>58.236000000000004</v>
      </c>
      <c r="K38" s="475">
        <v>2.688</v>
      </c>
      <c r="L38" s="475">
        <f t="shared" si="28"/>
        <v>60.92400000000001</v>
      </c>
      <c r="M38" s="478">
        <f t="shared" si="29"/>
        <v>0.0014299714975069273</v>
      </c>
      <c r="N38" s="477">
        <v>61.391000000000005</v>
      </c>
      <c r="O38" s="475">
        <v>2.808</v>
      </c>
      <c r="P38" s="475">
        <f t="shared" si="30"/>
        <v>64.19900000000001</v>
      </c>
      <c r="Q38" s="479">
        <f t="shared" si="31"/>
        <v>-0.05101325565818793</v>
      </c>
    </row>
    <row r="39" spans="1:17" s="133" customFormat="1" ht="18" customHeight="1">
      <c r="A39" s="473" t="s">
        <v>258</v>
      </c>
      <c r="B39" s="474">
        <v>14.931000000000001</v>
      </c>
      <c r="C39" s="475">
        <v>0</v>
      </c>
      <c r="D39" s="475">
        <f t="shared" si="24"/>
        <v>14.931000000000001</v>
      </c>
      <c r="E39" s="476">
        <f t="shared" si="25"/>
        <v>0.0009536970531585029</v>
      </c>
      <c r="F39" s="477">
        <v>10.364</v>
      </c>
      <c r="G39" s="475"/>
      <c r="H39" s="475">
        <f t="shared" si="26"/>
        <v>10.364</v>
      </c>
      <c r="I39" s="478">
        <f t="shared" si="27"/>
        <v>0.4406599768429178</v>
      </c>
      <c r="J39" s="477">
        <v>47.481</v>
      </c>
      <c r="K39" s="475"/>
      <c r="L39" s="475">
        <f t="shared" si="28"/>
        <v>47.481</v>
      </c>
      <c r="M39" s="478">
        <f t="shared" si="29"/>
        <v>0.0011144454840970128</v>
      </c>
      <c r="N39" s="477">
        <v>28.865000000000002</v>
      </c>
      <c r="O39" s="475">
        <v>0.114</v>
      </c>
      <c r="P39" s="475">
        <f t="shared" si="30"/>
        <v>28.979000000000003</v>
      </c>
      <c r="Q39" s="479">
        <f t="shared" si="31"/>
        <v>0.6384623347941611</v>
      </c>
    </row>
    <row r="40" spans="1:17" s="133" customFormat="1" ht="18" customHeight="1">
      <c r="A40" s="473" t="s">
        <v>257</v>
      </c>
      <c r="B40" s="474">
        <v>13.078</v>
      </c>
      <c r="C40" s="475">
        <v>0</v>
      </c>
      <c r="D40" s="475">
        <f t="shared" si="24"/>
        <v>13.078</v>
      </c>
      <c r="E40" s="476">
        <f t="shared" si="25"/>
        <v>0.0008353392312106958</v>
      </c>
      <c r="F40" s="477">
        <v>15.317</v>
      </c>
      <c r="G40" s="475">
        <v>0.732</v>
      </c>
      <c r="H40" s="475">
        <f t="shared" si="26"/>
        <v>16.049</v>
      </c>
      <c r="I40" s="478">
        <f t="shared" si="27"/>
        <v>-0.1851205682597047</v>
      </c>
      <c r="J40" s="477">
        <v>43.608</v>
      </c>
      <c r="K40" s="475"/>
      <c r="L40" s="475">
        <f t="shared" si="28"/>
        <v>43.608</v>
      </c>
      <c r="M40" s="478">
        <f t="shared" si="29"/>
        <v>0.0010235407567343261</v>
      </c>
      <c r="N40" s="477">
        <v>41.524</v>
      </c>
      <c r="O40" s="475">
        <v>2.363</v>
      </c>
      <c r="P40" s="475">
        <f t="shared" si="30"/>
        <v>43.887</v>
      </c>
      <c r="Q40" s="479">
        <f t="shared" si="31"/>
        <v>-0.006357235627862501</v>
      </c>
    </row>
    <row r="41" spans="1:17" s="133" customFormat="1" ht="18" customHeight="1">
      <c r="A41" s="473" t="s">
        <v>270</v>
      </c>
      <c r="B41" s="474">
        <v>12.153</v>
      </c>
      <c r="C41" s="475">
        <v>0.2</v>
      </c>
      <c r="D41" s="475">
        <f t="shared" si="24"/>
        <v>12.353</v>
      </c>
      <c r="E41" s="476">
        <f t="shared" si="25"/>
        <v>0.000789030855111311</v>
      </c>
      <c r="F41" s="477">
        <v>11.84</v>
      </c>
      <c r="G41" s="475">
        <v>0.045</v>
      </c>
      <c r="H41" s="475">
        <f t="shared" si="26"/>
        <v>11.885</v>
      </c>
      <c r="I41" s="478">
        <f t="shared" si="27"/>
        <v>0.03937736642827083</v>
      </c>
      <c r="J41" s="477">
        <v>33.264</v>
      </c>
      <c r="K41" s="475">
        <v>0.556</v>
      </c>
      <c r="L41" s="475">
        <f t="shared" si="28"/>
        <v>33.82</v>
      </c>
      <c r="M41" s="478">
        <f t="shared" si="29"/>
        <v>0.000793802705759377</v>
      </c>
      <c r="N41" s="477">
        <v>30.792</v>
      </c>
      <c r="O41" s="475">
        <v>0.545</v>
      </c>
      <c r="P41" s="475">
        <f t="shared" si="30"/>
        <v>31.337000000000003</v>
      </c>
      <c r="Q41" s="479">
        <f t="shared" si="31"/>
        <v>0.0792354086223952</v>
      </c>
    </row>
    <row r="42" spans="1:17" s="133" customFormat="1" ht="18" customHeight="1">
      <c r="A42" s="473" t="s">
        <v>240</v>
      </c>
      <c r="B42" s="474">
        <v>10.977</v>
      </c>
      <c r="C42" s="475">
        <v>0</v>
      </c>
      <c r="D42" s="475">
        <f t="shared" si="24"/>
        <v>10.977</v>
      </c>
      <c r="E42" s="476">
        <f t="shared" si="25"/>
        <v>0.0007011407509557889</v>
      </c>
      <c r="F42" s="477">
        <v>16.041</v>
      </c>
      <c r="G42" s="475"/>
      <c r="H42" s="475">
        <f t="shared" si="26"/>
        <v>16.041</v>
      </c>
      <c r="I42" s="478">
        <f t="shared" si="27"/>
        <v>-0.31569104170562934</v>
      </c>
      <c r="J42" s="477">
        <v>21.964000000000002</v>
      </c>
      <c r="K42" s="475"/>
      <c r="L42" s="475">
        <f t="shared" si="28"/>
        <v>21.964000000000002</v>
      </c>
      <c r="M42" s="478">
        <f t="shared" si="29"/>
        <v>0.0005155258021673257</v>
      </c>
      <c r="N42" s="477">
        <v>39.71000000000001</v>
      </c>
      <c r="O42" s="475">
        <v>0.02</v>
      </c>
      <c r="P42" s="475">
        <f t="shared" si="30"/>
        <v>39.73000000000001</v>
      </c>
      <c r="Q42" s="479">
        <f t="shared" si="31"/>
        <v>-0.447168386609615</v>
      </c>
    </row>
    <row r="43" spans="1:17" s="133" customFormat="1" ht="18" customHeight="1">
      <c r="A43" s="473" t="s">
        <v>245</v>
      </c>
      <c r="B43" s="474">
        <v>8.485999999999999</v>
      </c>
      <c r="C43" s="475">
        <v>2.3219999999999996</v>
      </c>
      <c r="D43" s="475">
        <f aca="true" t="shared" si="32" ref="D43:D50">C43+B43</f>
        <v>10.807999999999998</v>
      </c>
      <c r="E43" s="476">
        <f aca="true" t="shared" si="33" ref="E43:E50">D43/$D$8</f>
        <v>0.0006903461088029667</v>
      </c>
      <c r="F43" s="477">
        <v>8.968</v>
      </c>
      <c r="G43" s="475">
        <v>1.0250000000000001</v>
      </c>
      <c r="H43" s="475">
        <f aca="true" t="shared" si="34" ref="H43:H50">G43+F43</f>
        <v>9.993</v>
      </c>
      <c r="I43" s="478">
        <f aca="true" t="shared" si="35" ref="I43:I50">(D43/H43-1)</f>
        <v>0.08155708996297384</v>
      </c>
      <c r="J43" s="477">
        <v>22.329999999999995</v>
      </c>
      <c r="K43" s="475">
        <v>4.214</v>
      </c>
      <c r="L43" s="475">
        <f aca="true" t="shared" si="36" ref="L43:L50">K43+J43</f>
        <v>26.543999999999997</v>
      </c>
      <c r="M43" s="478">
        <f aca="true" t="shared" si="37" ref="M43:M50">(L43/$L$8)</f>
        <v>0.000623024808446981</v>
      </c>
      <c r="N43" s="477">
        <v>29.769000000000002</v>
      </c>
      <c r="O43" s="475">
        <v>3.5309999999999993</v>
      </c>
      <c r="P43" s="475">
        <f aca="true" t="shared" si="38" ref="P43:P50">O43+N43</f>
        <v>33.300000000000004</v>
      </c>
      <c r="Q43" s="479">
        <f aca="true" t="shared" si="39" ref="Q43:Q50">(L43/P43-1)</f>
        <v>-0.20288288288288303</v>
      </c>
    </row>
    <row r="44" spans="1:17" s="133" customFormat="1" ht="18" customHeight="1">
      <c r="A44" s="473" t="s">
        <v>259</v>
      </c>
      <c r="B44" s="474">
        <v>0</v>
      </c>
      <c r="C44" s="475">
        <v>9.737</v>
      </c>
      <c r="D44" s="475">
        <f t="shared" si="32"/>
        <v>9.737</v>
      </c>
      <c r="E44" s="476">
        <f t="shared" si="33"/>
        <v>0.0006219374594202894</v>
      </c>
      <c r="F44" s="477">
        <v>2.053</v>
      </c>
      <c r="G44" s="475">
        <v>16.407</v>
      </c>
      <c r="H44" s="475">
        <f t="shared" si="34"/>
        <v>18.46</v>
      </c>
      <c r="I44" s="478">
        <f t="shared" si="35"/>
        <v>-0.47253521126760567</v>
      </c>
      <c r="J44" s="477"/>
      <c r="K44" s="475">
        <v>69.59799999999998</v>
      </c>
      <c r="L44" s="475">
        <f t="shared" si="36"/>
        <v>69.59799999999998</v>
      </c>
      <c r="M44" s="478">
        <f t="shared" si="37"/>
        <v>0.0016335624102732436</v>
      </c>
      <c r="N44" s="477">
        <v>11.393</v>
      </c>
      <c r="O44" s="475">
        <v>48.36</v>
      </c>
      <c r="P44" s="475">
        <f t="shared" si="38"/>
        <v>59.753</v>
      </c>
      <c r="Q44" s="479">
        <f t="shared" si="39"/>
        <v>0.16476160192793632</v>
      </c>
    </row>
    <row r="45" spans="1:17" s="133" customFormat="1" ht="18" customHeight="1">
      <c r="A45" s="473" t="s">
        <v>247</v>
      </c>
      <c r="B45" s="474">
        <v>6.7010000000000005</v>
      </c>
      <c r="C45" s="475">
        <v>0</v>
      </c>
      <c r="D45" s="475">
        <f t="shared" si="32"/>
        <v>6.7010000000000005</v>
      </c>
      <c r="E45" s="476">
        <f t="shared" si="33"/>
        <v>0.00042801714240272773</v>
      </c>
      <c r="F45" s="477">
        <v>10.024</v>
      </c>
      <c r="G45" s="475">
        <v>0.215</v>
      </c>
      <c r="H45" s="475">
        <f t="shared" si="34"/>
        <v>10.238999999999999</v>
      </c>
      <c r="I45" s="478">
        <f t="shared" si="35"/>
        <v>-0.3455415567926554</v>
      </c>
      <c r="J45" s="477">
        <v>18.615</v>
      </c>
      <c r="K45" s="475">
        <v>0.175</v>
      </c>
      <c r="L45" s="475">
        <f t="shared" si="36"/>
        <v>18.79</v>
      </c>
      <c r="M45" s="478">
        <f t="shared" si="37"/>
        <v>0.0004410275825315994</v>
      </c>
      <c r="N45" s="477">
        <v>28.254</v>
      </c>
      <c r="O45" s="475">
        <v>1.579</v>
      </c>
      <c r="P45" s="475">
        <f t="shared" si="38"/>
        <v>29.833000000000002</v>
      </c>
      <c r="Q45" s="479">
        <f t="shared" si="39"/>
        <v>-0.37016056045318946</v>
      </c>
    </row>
    <row r="46" spans="1:17" s="133" customFormat="1" ht="18" customHeight="1">
      <c r="A46" s="473" t="s">
        <v>255</v>
      </c>
      <c r="B46" s="474">
        <v>2.994</v>
      </c>
      <c r="C46" s="475">
        <v>1.9500000000000002</v>
      </c>
      <c r="D46" s="475">
        <f t="shared" si="32"/>
        <v>4.944000000000001</v>
      </c>
      <c r="E46" s="476">
        <f t="shared" si="33"/>
        <v>0.0003157911881867014</v>
      </c>
      <c r="F46" s="477">
        <v>192.83</v>
      </c>
      <c r="G46" s="475">
        <v>1.703</v>
      </c>
      <c r="H46" s="475">
        <f t="shared" si="34"/>
        <v>194.53300000000002</v>
      </c>
      <c r="I46" s="478">
        <f t="shared" si="35"/>
        <v>-0.9745852888712969</v>
      </c>
      <c r="J46" s="477">
        <v>10.726</v>
      </c>
      <c r="K46" s="475">
        <v>2.2800000000000002</v>
      </c>
      <c r="L46" s="475">
        <f t="shared" si="36"/>
        <v>13.006</v>
      </c>
      <c r="M46" s="478">
        <f t="shared" si="37"/>
        <v>0.00030526901215572016</v>
      </c>
      <c r="N46" s="477">
        <v>970.983</v>
      </c>
      <c r="O46" s="475">
        <v>7.0440000000000005</v>
      </c>
      <c r="P46" s="475">
        <f t="shared" si="38"/>
        <v>978.0269999999999</v>
      </c>
      <c r="Q46" s="479">
        <f t="shared" si="39"/>
        <v>-0.9867017986211014</v>
      </c>
    </row>
    <row r="47" spans="1:17" s="133" customFormat="1" ht="18" customHeight="1">
      <c r="A47" s="473" t="s">
        <v>263</v>
      </c>
      <c r="B47" s="474">
        <v>4.115</v>
      </c>
      <c r="C47" s="475">
        <v>0.35</v>
      </c>
      <c r="D47" s="475">
        <f t="shared" si="32"/>
        <v>4.465</v>
      </c>
      <c r="E47" s="476">
        <f t="shared" si="33"/>
        <v>0.0002851957231500043</v>
      </c>
      <c r="F47" s="477">
        <v>3.6140000000000003</v>
      </c>
      <c r="G47" s="475"/>
      <c r="H47" s="475">
        <f t="shared" si="34"/>
        <v>3.6140000000000003</v>
      </c>
      <c r="I47" s="478">
        <f t="shared" si="35"/>
        <v>0.23547315993359152</v>
      </c>
      <c r="J47" s="477">
        <v>13.710999999999999</v>
      </c>
      <c r="K47" s="475">
        <v>0.704</v>
      </c>
      <c r="L47" s="475">
        <f t="shared" si="36"/>
        <v>14.415</v>
      </c>
      <c r="M47" s="478">
        <f t="shared" si="37"/>
        <v>0.00033834021299590234</v>
      </c>
      <c r="N47" s="477">
        <v>11.538</v>
      </c>
      <c r="O47" s="475">
        <v>4.4</v>
      </c>
      <c r="P47" s="475">
        <f t="shared" si="38"/>
        <v>15.938</v>
      </c>
      <c r="Q47" s="479">
        <f t="shared" si="39"/>
        <v>-0.09555778642238688</v>
      </c>
    </row>
    <row r="48" spans="1:17" s="133" customFormat="1" ht="18" customHeight="1">
      <c r="A48" s="473" t="s">
        <v>271</v>
      </c>
      <c r="B48" s="474">
        <v>3.198</v>
      </c>
      <c r="C48" s="475">
        <v>1.08</v>
      </c>
      <c r="D48" s="475">
        <f t="shared" si="32"/>
        <v>4.2780000000000005</v>
      </c>
      <c r="E48" s="476">
        <f t="shared" si="33"/>
        <v>0.0002732513557974734</v>
      </c>
      <c r="F48" s="477">
        <v>3.3999999999999995</v>
      </c>
      <c r="G48" s="475">
        <v>0.5880000000000001</v>
      </c>
      <c r="H48" s="475">
        <f t="shared" si="34"/>
        <v>3.9879999999999995</v>
      </c>
      <c r="I48" s="478">
        <f t="shared" si="35"/>
        <v>0.07271815446339036</v>
      </c>
      <c r="J48" s="477">
        <v>9.836</v>
      </c>
      <c r="K48" s="475">
        <v>1.221</v>
      </c>
      <c r="L48" s="475">
        <f t="shared" si="36"/>
        <v>11.057</v>
      </c>
      <c r="M48" s="478">
        <f t="shared" si="37"/>
        <v>0.0002595232559899891</v>
      </c>
      <c r="N48" s="477">
        <v>15.953999999999999</v>
      </c>
      <c r="O48" s="475">
        <v>1.288</v>
      </c>
      <c r="P48" s="475">
        <f t="shared" si="38"/>
        <v>17.241999999999997</v>
      </c>
      <c r="Q48" s="479">
        <f t="shared" si="39"/>
        <v>-0.35871708618489717</v>
      </c>
    </row>
    <row r="49" spans="1:17" s="133" customFormat="1" ht="18" customHeight="1">
      <c r="A49" s="473" t="s">
        <v>260</v>
      </c>
      <c r="B49" s="474">
        <v>3.337</v>
      </c>
      <c r="C49" s="475">
        <v>0</v>
      </c>
      <c r="D49" s="475">
        <f t="shared" si="32"/>
        <v>3.337</v>
      </c>
      <c r="E49" s="476">
        <f t="shared" si="33"/>
        <v>0.00021314627730158222</v>
      </c>
      <c r="F49" s="477">
        <v>7.328</v>
      </c>
      <c r="G49" s="475"/>
      <c r="H49" s="475">
        <f t="shared" si="34"/>
        <v>7.328</v>
      </c>
      <c r="I49" s="478">
        <f t="shared" si="35"/>
        <v>-0.5446233624454149</v>
      </c>
      <c r="J49" s="477">
        <v>11.443999999999999</v>
      </c>
      <c r="K49" s="475"/>
      <c r="L49" s="475">
        <f t="shared" si="36"/>
        <v>11.443999999999999</v>
      </c>
      <c r="M49" s="478">
        <f t="shared" si="37"/>
        <v>0.0002686066873066324</v>
      </c>
      <c r="N49" s="477">
        <v>15.253</v>
      </c>
      <c r="O49" s="475">
        <v>0.22</v>
      </c>
      <c r="P49" s="475">
        <f t="shared" si="38"/>
        <v>15.473</v>
      </c>
      <c r="Q49" s="479">
        <f t="shared" si="39"/>
        <v>-0.2603890648225943</v>
      </c>
    </row>
    <row r="50" spans="1:17" s="133" customFormat="1" ht="18" customHeight="1">
      <c r="A50" s="473" t="s">
        <v>252</v>
      </c>
      <c r="B50" s="474">
        <v>3.087</v>
      </c>
      <c r="C50" s="475">
        <v>0</v>
      </c>
      <c r="D50" s="475">
        <f t="shared" si="32"/>
        <v>3.087</v>
      </c>
      <c r="E50" s="476">
        <f t="shared" si="33"/>
        <v>0.0001971778717500702</v>
      </c>
      <c r="F50" s="477">
        <v>0.20900000000000002</v>
      </c>
      <c r="G50" s="475"/>
      <c r="H50" s="475">
        <f t="shared" si="34"/>
        <v>0.20900000000000002</v>
      </c>
      <c r="I50" s="478">
        <f t="shared" si="35"/>
        <v>13.770334928229664</v>
      </c>
      <c r="J50" s="477">
        <v>5.114</v>
      </c>
      <c r="K50" s="475">
        <v>1.2429999999999999</v>
      </c>
      <c r="L50" s="475">
        <f t="shared" si="36"/>
        <v>6.356999999999999</v>
      </c>
      <c r="M50" s="478">
        <f t="shared" si="37"/>
        <v>0.00014920768186021165</v>
      </c>
      <c r="N50" s="477">
        <v>11.759999999999998</v>
      </c>
      <c r="O50" s="475"/>
      <c r="P50" s="475">
        <f t="shared" si="38"/>
        <v>11.759999999999998</v>
      </c>
      <c r="Q50" s="479">
        <f t="shared" si="39"/>
        <v>-0.45943877551020407</v>
      </c>
    </row>
    <row r="51" spans="1:17" s="133" customFormat="1" ht="18" customHeight="1">
      <c r="A51" s="473" t="s">
        <v>269</v>
      </c>
      <c r="B51" s="474">
        <v>2.42</v>
      </c>
      <c r="C51" s="475">
        <v>0.05</v>
      </c>
      <c r="D51" s="475">
        <f>C51+B51</f>
        <v>2.4699999999999998</v>
      </c>
      <c r="E51" s="476">
        <f>D51/$D$8</f>
        <v>0.00015776784684893856</v>
      </c>
      <c r="F51" s="477">
        <v>3.9610000000000003</v>
      </c>
      <c r="G51" s="475">
        <v>0.15</v>
      </c>
      <c r="H51" s="475">
        <f>G51+F51</f>
        <v>4.111000000000001</v>
      </c>
      <c r="I51" s="478">
        <f>(D51/H51-1)</f>
        <v>-0.39917295062028724</v>
      </c>
      <c r="J51" s="477">
        <v>11.605</v>
      </c>
      <c r="K51" s="475">
        <v>1.7510000000000001</v>
      </c>
      <c r="L51" s="475">
        <f>K51+J51</f>
        <v>13.356</v>
      </c>
      <c r="M51" s="478">
        <f>(L51/$L$8)</f>
        <v>0.0003134840017185759</v>
      </c>
      <c r="N51" s="477">
        <v>12.841</v>
      </c>
      <c r="O51" s="475">
        <v>0.348</v>
      </c>
      <c r="P51" s="475">
        <f>O51+N51</f>
        <v>13.189</v>
      </c>
      <c r="Q51" s="479">
        <f>(L51/P51-1)</f>
        <v>0.012662066873910138</v>
      </c>
    </row>
    <row r="52" spans="1:17" s="133" customFormat="1" ht="18" customHeight="1" thickBot="1">
      <c r="A52" s="480" t="s">
        <v>274</v>
      </c>
      <c r="B52" s="481">
        <v>1372.348</v>
      </c>
      <c r="C52" s="482">
        <v>679.3329999999993</v>
      </c>
      <c r="D52" s="482">
        <f>C52+B52</f>
        <v>2051.680999999999</v>
      </c>
      <c r="E52" s="483">
        <f>D52/$D$8</f>
        <v>0.13104829708132673</v>
      </c>
      <c r="F52" s="484">
        <v>1112.836</v>
      </c>
      <c r="G52" s="482">
        <v>1097.5999999999995</v>
      </c>
      <c r="H52" s="482">
        <f>G52+F52</f>
        <v>2210.4359999999997</v>
      </c>
      <c r="I52" s="485">
        <f>(D52/H52-1)</f>
        <v>-0.07182067248271407</v>
      </c>
      <c r="J52" s="484">
        <v>3735.509000000001</v>
      </c>
      <c r="K52" s="482">
        <v>2113.8979999999833</v>
      </c>
      <c r="L52" s="482">
        <f>K52+J52</f>
        <v>5849.406999999985</v>
      </c>
      <c r="M52" s="485">
        <f>(L52/$L$8)</f>
        <v>0.1372937641539866</v>
      </c>
      <c r="N52" s="484">
        <v>3141.0139999999997</v>
      </c>
      <c r="O52" s="482">
        <v>3168.0760000000128</v>
      </c>
      <c r="P52" s="482">
        <f>O52+N52</f>
        <v>6309.090000000013</v>
      </c>
      <c r="Q52" s="486">
        <f>(L52/P52-1)</f>
        <v>-0.07286042836606033</v>
      </c>
    </row>
    <row r="53" ht="9.75" customHeight="1" thickTop="1">
      <c r="A53" s="105"/>
    </row>
    <row r="54" ht="13.5" customHeight="1">
      <c r="A54" s="105" t="s">
        <v>48</v>
      </c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53:Q65536 I53:I65536 I3 Q3">
    <cfRule type="cellIs" priority="4" dxfId="91" operator="lessThan" stopIfTrue="1">
      <formula>0</formula>
    </cfRule>
  </conditionalFormatting>
  <conditionalFormatting sqref="I8:I52 Q8:Q52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1"/>
  <sheetViews>
    <sheetView showGridLines="0" zoomScale="80" zoomScaleNormal="80" zoomScalePageLayoutView="0" workbookViewId="0" topLeftCell="A1">
      <selection activeCell="R85" sqref="R85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10.7109375" style="112" customWidth="1"/>
    <col min="4" max="4" width="9.7109375" style="112" customWidth="1"/>
    <col min="5" max="5" width="10.140625" style="112" customWidth="1"/>
    <col min="6" max="6" width="10.5742187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10.421875" style="112" customWidth="1"/>
    <col min="12" max="12" width="12.8515625" style="112" customWidth="1"/>
    <col min="13" max="13" width="11.140625" style="112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58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16.5" customHeight="1" thickBot="1">
      <c r="A4" s="697" t="s">
        <v>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5.75" customHeight="1" thickBot="1" thickTop="1">
      <c r="A5" s="633" t="s">
        <v>57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25" customFormat="1" ht="26.25" customHeight="1">
      <c r="A6" s="634"/>
      <c r="B6" s="692" t="s">
        <v>154</v>
      </c>
      <c r="C6" s="693"/>
      <c r="D6" s="693"/>
      <c r="E6" s="693"/>
      <c r="F6" s="693"/>
      <c r="G6" s="689" t="s">
        <v>32</v>
      </c>
      <c r="H6" s="692" t="s">
        <v>155</v>
      </c>
      <c r="I6" s="693"/>
      <c r="J6" s="693"/>
      <c r="K6" s="693"/>
      <c r="L6" s="693"/>
      <c r="M6" s="700" t="s">
        <v>31</v>
      </c>
      <c r="N6" s="692" t="s">
        <v>156</v>
      </c>
      <c r="O6" s="693"/>
      <c r="P6" s="693"/>
      <c r="Q6" s="693"/>
      <c r="R6" s="693"/>
      <c r="S6" s="689" t="s">
        <v>32</v>
      </c>
      <c r="T6" s="692" t="s">
        <v>157</v>
      </c>
      <c r="U6" s="693"/>
      <c r="V6" s="693"/>
      <c r="W6" s="693"/>
      <c r="X6" s="693"/>
      <c r="Y6" s="694" t="s">
        <v>31</v>
      </c>
    </row>
    <row r="7" spans="1:25" s="125" customFormat="1" ht="26.25" customHeight="1">
      <c r="A7" s="635"/>
      <c r="B7" s="681" t="s">
        <v>20</v>
      </c>
      <c r="C7" s="682"/>
      <c r="D7" s="683" t="s">
        <v>19</v>
      </c>
      <c r="E7" s="682"/>
      <c r="F7" s="684" t="s">
        <v>15</v>
      </c>
      <c r="G7" s="690"/>
      <c r="H7" s="681" t="s">
        <v>20</v>
      </c>
      <c r="I7" s="682"/>
      <c r="J7" s="683" t="s">
        <v>19</v>
      </c>
      <c r="K7" s="682"/>
      <c r="L7" s="684" t="s">
        <v>15</v>
      </c>
      <c r="M7" s="701"/>
      <c r="N7" s="681" t="s">
        <v>20</v>
      </c>
      <c r="O7" s="682"/>
      <c r="P7" s="683" t="s">
        <v>19</v>
      </c>
      <c r="Q7" s="682"/>
      <c r="R7" s="684" t="s">
        <v>15</v>
      </c>
      <c r="S7" s="690"/>
      <c r="T7" s="681" t="s">
        <v>20</v>
      </c>
      <c r="U7" s="682"/>
      <c r="V7" s="683" t="s">
        <v>19</v>
      </c>
      <c r="W7" s="682"/>
      <c r="X7" s="684" t="s">
        <v>15</v>
      </c>
      <c r="Y7" s="695"/>
    </row>
    <row r="8" spans="1:25" s="160" customFormat="1" ht="21" customHeight="1" thickBot="1">
      <c r="A8" s="636"/>
      <c r="B8" s="163" t="s">
        <v>17</v>
      </c>
      <c r="C8" s="161" t="s">
        <v>16</v>
      </c>
      <c r="D8" s="162" t="s">
        <v>17</v>
      </c>
      <c r="E8" s="161" t="s">
        <v>16</v>
      </c>
      <c r="F8" s="685"/>
      <c r="G8" s="691"/>
      <c r="H8" s="163" t="s">
        <v>17</v>
      </c>
      <c r="I8" s="161" t="s">
        <v>16</v>
      </c>
      <c r="J8" s="162" t="s">
        <v>17</v>
      </c>
      <c r="K8" s="161" t="s">
        <v>16</v>
      </c>
      <c r="L8" s="685"/>
      <c r="M8" s="702"/>
      <c r="N8" s="163" t="s">
        <v>17</v>
      </c>
      <c r="O8" s="161" t="s">
        <v>16</v>
      </c>
      <c r="P8" s="162" t="s">
        <v>17</v>
      </c>
      <c r="Q8" s="161" t="s">
        <v>16</v>
      </c>
      <c r="R8" s="685"/>
      <c r="S8" s="691"/>
      <c r="T8" s="163" t="s">
        <v>17</v>
      </c>
      <c r="U8" s="161" t="s">
        <v>16</v>
      </c>
      <c r="V8" s="162" t="s">
        <v>17</v>
      </c>
      <c r="W8" s="161" t="s">
        <v>16</v>
      </c>
      <c r="X8" s="685"/>
      <c r="Y8" s="696"/>
    </row>
    <row r="9" spans="1:25" s="153" customFormat="1" ht="18" customHeight="1" thickBot="1" thickTop="1">
      <c r="A9" s="159" t="s">
        <v>22</v>
      </c>
      <c r="B9" s="157">
        <f>B10+B37+B55+B71+B92+B99</f>
        <v>491536</v>
      </c>
      <c r="C9" s="156">
        <f>C10+C37+C55+C71+C92+C99</f>
        <v>445247</v>
      </c>
      <c r="D9" s="155">
        <f>D10+D37+D55+D71+D92+D99</f>
        <v>262</v>
      </c>
      <c r="E9" s="156">
        <f>E10+E37+E55+E71+E92+E99</f>
        <v>139</v>
      </c>
      <c r="F9" s="155">
        <f aca="true" t="shared" si="0" ref="F9:F53">SUM(B9:E9)</f>
        <v>937184</v>
      </c>
      <c r="G9" s="158">
        <f aca="true" t="shared" si="1" ref="G9:G53">F9/$F$9</f>
        <v>1</v>
      </c>
      <c r="H9" s="157">
        <f>H10+H37+H55+H71+H92+H99</f>
        <v>489132</v>
      </c>
      <c r="I9" s="156">
        <f>I10+I37+I55+I71+I92+I99</f>
        <v>452820</v>
      </c>
      <c r="J9" s="155">
        <f>J10+J37+J55+J71+J92+J99</f>
        <v>3732</v>
      </c>
      <c r="K9" s="156">
        <f>K10+K37+K55+K71+K92+K99</f>
        <v>2099</v>
      </c>
      <c r="L9" s="155">
        <f aca="true" t="shared" si="2" ref="L9:L53">SUM(H9:K9)</f>
        <v>947783</v>
      </c>
      <c r="M9" s="325">
        <f aca="true" t="shared" si="3" ref="M9:M52">IF(ISERROR(F9/L9-1),"         /0",(F9/L9-1))</f>
        <v>-0.011182939554729265</v>
      </c>
      <c r="N9" s="157">
        <f>N10+N37+N55+N71+N92+N99</f>
        <v>1492683</v>
      </c>
      <c r="O9" s="156">
        <f>O10+O37+O55+O71+O92+O99</f>
        <v>1423139</v>
      </c>
      <c r="P9" s="155">
        <f>P10+P37+P55+P71+P92+P99</f>
        <v>3379</v>
      </c>
      <c r="Q9" s="156">
        <f>Q10+Q37+Q55+Q71+Q92+Q99</f>
        <v>3621</v>
      </c>
      <c r="R9" s="155">
        <f aca="true" t="shared" si="4" ref="R9:R53">SUM(N9:Q9)</f>
        <v>2922822</v>
      </c>
      <c r="S9" s="158">
        <f aca="true" t="shared" si="5" ref="S9:S53">R9/$R$9</f>
        <v>1</v>
      </c>
      <c r="T9" s="157">
        <f>T10+T37+T55+T71+T92+T99</f>
        <v>1463635</v>
      </c>
      <c r="U9" s="156">
        <f>U10+U37+U55+U71+U92+U99</f>
        <v>1365729</v>
      </c>
      <c r="V9" s="155">
        <f>V10+V37+V55+V71+V92+V99</f>
        <v>13732</v>
      </c>
      <c r="W9" s="156">
        <f>W10+W37+W55+W71+W92+W99</f>
        <v>9099</v>
      </c>
      <c r="X9" s="155">
        <f aca="true" t="shared" si="6" ref="X9:X53">SUM(T9:W9)</f>
        <v>2852195</v>
      </c>
      <c r="Y9" s="154">
        <f aca="true" t="shared" si="7" ref="Y9:Y52">IF(ISERROR(R9/X9-1),"         /0",(R9/X9-1))</f>
        <v>0.024762332168733137</v>
      </c>
    </row>
    <row r="10" spans="1:25" s="145" customFormat="1" ht="19.5" customHeight="1">
      <c r="A10" s="152" t="s">
        <v>56</v>
      </c>
      <c r="B10" s="149">
        <f>SUM(B11:B36)</f>
        <v>136422</v>
      </c>
      <c r="C10" s="148">
        <f>SUM(C11:C36)</f>
        <v>125706</v>
      </c>
      <c r="D10" s="147">
        <f>SUM(D11:D36)</f>
        <v>24</v>
      </c>
      <c r="E10" s="148">
        <f>SUM(E11:E36)</f>
        <v>6</v>
      </c>
      <c r="F10" s="147">
        <f t="shared" si="0"/>
        <v>262158</v>
      </c>
      <c r="G10" s="150">
        <f t="shared" si="1"/>
        <v>0.27972948748591525</v>
      </c>
      <c r="H10" s="149">
        <f>SUM(H11:H36)</f>
        <v>148429</v>
      </c>
      <c r="I10" s="148">
        <f>SUM(I11:I36)</f>
        <v>134418</v>
      </c>
      <c r="J10" s="147">
        <f>SUM(J11:J36)</f>
        <v>1845</v>
      </c>
      <c r="K10" s="148">
        <f>SUM(K11:K36)</f>
        <v>447</v>
      </c>
      <c r="L10" s="147">
        <f t="shared" si="2"/>
        <v>285139</v>
      </c>
      <c r="M10" s="151">
        <f t="shared" si="3"/>
        <v>-0.08059577960222908</v>
      </c>
      <c r="N10" s="149">
        <f>SUM(N11:N36)</f>
        <v>404749</v>
      </c>
      <c r="O10" s="148">
        <f>SUM(O11:O36)</f>
        <v>390735</v>
      </c>
      <c r="P10" s="147">
        <f>SUM(P11:P36)</f>
        <v>209</v>
      </c>
      <c r="Q10" s="148">
        <f>SUM(Q11:Q36)</f>
        <v>208</v>
      </c>
      <c r="R10" s="147">
        <f t="shared" si="4"/>
        <v>795901</v>
      </c>
      <c r="S10" s="150">
        <f t="shared" si="5"/>
        <v>0.2723056689733415</v>
      </c>
      <c r="T10" s="149">
        <f>SUM(T11:T36)</f>
        <v>443832</v>
      </c>
      <c r="U10" s="148">
        <f>SUM(U11:U36)</f>
        <v>412787</v>
      </c>
      <c r="V10" s="147">
        <f>SUM(V11:V36)</f>
        <v>5236</v>
      </c>
      <c r="W10" s="148">
        <f>SUM(W11:W36)</f>
        <v>1391</v>
      </c>
      <c r="X10" s="147">
        <f t="shared" si="6"/>
        <v>863246</v>
      </c>
      <c r="Y10" s="146">
        <f t="shared" si="7"/>
        <v>-0.07801368323745494</v>
      </c>
    </row>
    <row r="11" spans="1:25" ht="19.5" customHeight="1">
      <c r="A11" s="342" t="s">
        <v>275</v>
      </c>
      <c r="B11" s="343">
        <v>16972</v>
      </c>
      <c r="C11" s="344">
        <v>17566</v>
      </c>
      <c r="D11" s="345">
        <v>0</v>
      </c>
      <c r="E11" s="344">
        <v>0</v>
      </c>
      <c r="F11" s="345">
        <f t="shared" si="0"/>
        <v>34538</v>
      </c>
      <c r="G11" s="346">
        <f t="shared" si="1"/>
        <v>0.03685295523611159</v>
      </c>
      <c r="H11" s="343">
        <v>26994</v>
      </c>
      <c r="I11" s="344">
        <v>20300</v>
      </c>
      <c r="J11" s="345">
        <v>186</v>
      </c>
      <c r="K11" s="344">
        <v>278</v>
      </c>
      <c r="L11" s="345">
        <f t="shared" si="2"/>
        <v>47758</v>
      </c>
      <c r="M11" s="347">
        <f t="shared" si="3"/>
        <v>-0.2768122618200092</v>
      </c>
      <c r="N11" s="343">
        <v>53759</v>
      </c>
      <c r="O11" s="344">
        <v>57981</v>
      </c>
      <c r="P11" s="345">
        <v>134</v>
      </c>
      <c r="Q11" s="344">
        <v>166</v>
      </c>
      <c r="R11" s="345">
        <f t="shared" si="4"/>
        <v>112040</v>
      </c>
      <c r="S11" s="346">
        <f t="shared" si="5"/>
        <v>0.03833281670933091</v>
      </c>
      <c r="T11" s="343">
        <v>75213</v>
      </c>
      <c r="U11" s="344">
        <v>63604</v>
      </c>
      <c r="V11" s="345">
        <v>243</v>
      </c>
      <c r="W11" s="344">
        <v>365</v>
      </c>
      <c r="X11" s="345">
        <f t="shared" si="6"/>
        <v>139425</v>
      </c>
      <c r="Y11" s="348">
        <f t="shared" si="7"/>
        <v>-0.19641384256768868</v>
      </c>
    </row>
    <row r="12" spans="1:25" ht="19.5" customHeight="1">
      <c r="A12" s="349" t="s">
        <v>276</v>
      </c>
      <c r="B12" s="350">
        <v>12371</v>
      </c>
      <c r="C12" s="351">
        <v>8077</v>
      </c>
      <c r="D12" s="352">
        <v>0</v>
      </c>
      <c r="E12" s="351">
        <v>0</v>
      </c>
      <c r="F12" s="352">
        <f t="shared" si="0"/>
        <v>20448</v>
      </c>
      <c r="G12" s="353">
        <f t="shared" si="1"/>
        <v>0.02181855430737187</v>
      </c>
      <c r="H12" s="350">
        <v>9616</v>
      </c>
      <c r="I12" s="351">
        <v>7289</v>
      </c>
      <c r="J12" s="352">
        <v>0</v>
      </c>
      <c r="K12" s="351">
        <v>0</v>
      </c>
      <c r="L12" s="352">
        <f t="shared" si="2"/>
        <v>16905</v>
      </c>
      <c r="M12" s="354">
        <f t="shared" si="3"/>
        <v>0.20958296362023066</v>
      </c>
      <c r="N12" s="350">
        <v>33553</v>
      </c>
      <c r="O12" s="351">
        <v>23924</v>
      </c>
      <c r="P12" s="352">
        <v>0</v>
      </c>
      <c r="Q12" s="351">
        <v>0</v>
      </c>
      <c r="R12" s="352">
        <f t="shared" si="4"/>
        <v>57477</v>
      </c>
      <c r="S12" s="353">
        <f t="shared" si="5"/>
        <v>0.01966489919673521</v>
      </c>
      <c r="T12" s="350">
        <v>31062</v>
      </c>
      <c r="U12" s="351">
        <v>22772</v>
      </c>
      <c r="V12" s="352">
        <v>0</v>
      </c>
      <c r="W12" s="351">
        <v>8</v>
      </c>
      <c r="X12" s="352">
        <f t="shared" si="6"/>
        <v>53842</v>
      </c>
      <c r="Y12" s="355">
        <f t="shared" si="7"/>
        <v>0.06751235095278774</v>
      </c>
    </row>
    <row r="13" spans="1:25" ht="19.5" customHeight="1">
      <c r="A13" s="349" t="s">
        <v>277</v>
      </c>
      <c r="B13" s="350">
        <v>9071</v>
      </c>
      <c r="C13" s="351">
        <v>8917</v>
      </c>
      <c r="D13" s="352">
        <v>0</v>
      </c>
      <c r="E13" s="351">
        <v>0</v>
      </c>
      <c r="F13" s="352">
        <f t="shared" si="0"/>
        <v>17988</v>
      </c>
      <c r="G13" s="353">
        <f t="shared" si="1"/>
        <v>0.019193669546215045</v>
      </c>
      <c r="H13" s="350">
        <v>10528</v>
      </c>
      <c r="I13" s="351">
        <v>11930</v>
      </c>
      <c r="J13" s="352"/>
      <c r="K13" s="351"/>
      <c r="L13" s="352">
        <f t="shared" si="2"/>
        <v>22458</v>
      </c>
      <c r="M13" s="354">
        <f t="shared" si="3"/>
        <v>-0.1990382046486775</v>
      </c>
      <c r="N13" s="350">
        <v>25211</v>
      </c>
      <c r="O13" s="351">
        <v>27861</v>
      </c>
      <c r="P13" s="352"/>
      <c r="Q13" s="351"/>
      <c r="R13" s="352">
        <f t="shared" si="4"/>
        <v>53072</v>
      </c>
      <c r="S13" s="353">
        <f t="shared" si="5"/>
        <v>0.018157794077093985</v>
      </c>
      <c r="T13" s="350">
        <v>31775</v>
      </c>
      <c r="U13" s="351">
        <v>35191</v>
      </c>
      <c r="V13" s="352"/>
      <c r="W13" s="351">
        <v>0</v>
      </c>
      <c r="X13" s="352">
        <f t="shared" si="6"/>
        <v>66966</v>
      </c>
      <c r="Y13" s="355">
        <f t="shared" si="7"/>
        <v>-0.20747842188573307</v>
      </c>
    </row>
    <row r="14" spans="1:25" ht="19.5" customHeight="1">
      <c r="A14" s="349" t="s">
        <v>278</v>
      </c>
      <c r="B14" s="350">
        <v>7454</v>
      </c>
      <c r="C14" s="351">
        <v>7402</v>
      </c>
      <c r="D14" s="352">
        <v>0</v>
      </c>
      <c r="E14" s="351">
        <v>0</v>
      </c>
      <c r="F14" s="352">
        <f t="shared" si="0"/>
        <v>14856</v>
      </c>
      <c r="G14" s="353">
        <f t="shared" si="1"/>
        <v>0.01585174309420562</v>
      </c>
      <c r="H14" s="350">
        <v>7089</v>
      </c>
      <c r="I14" s="351">
        <v>7234</v>
      </c>
      <c r="J14" s="352">
        <v>0</v>
      </c>
      <c r="K14" s="351"/>
      <c r="L14" s="352">
        <f t="shared" si="2"/>
        <v>14323</v>
      </c>
      <c r="M14" s="354">
        <f t="shared" si="3"/>
        <v>0.03721287439782173</v>
      </c>
      <c r="N14" s="350">
        <v>24154</v>
      </c>
      <c r="O14" s="351">
        <v>22500</v>
      </c>
      <c r="P14" s="352">
        <v>0</v>
      </c>
      <c r="Q14" s="351">
        <v>4</v>
      </c>
      <c r="R14" s="352">
        <f t="shared" si="4"/>
        <v>46658</v>
      </c>
      <c r="S14" s="353">
        <f t="shared" si="5"/>
        <v>0.015963339539664063</v>
      </c>
      <c r="T14" s="350">
        <v>23116</v>
      </c>
      <c r="U14" s="351">
        <v>21373</v>
      </c>
      <c r="V14" s="352">
        <v>119</v>
      </c>
      <c r="W14" s="351">
        <v>64</v>
      </c>
      <c r="X14" s="352">
        <f t="shared" si="6"/>
        <v>44672</v>
      </c>
      <c r="Y14" s="355">
        <f t="shared" si="7"/>
        <v>0.0444573782234956</v>
      </c>
    </row>
    <row r="15" spans="1:25" ht="19.5" customHeight="1">
      <c r="A15" s="349" t="s">
        <v>279</v>
      </c>
      <c r="B15" s="350">
        <v>6831</v>
      </c>
      <c r="C15" s="351">
        <v>7268</v>
      </c>
      <c r="D15" s="352">
        <v>0</v>
      </c>
      <c r="E15" s="351">
        <v>0</v>
      </c>
      <c r="F15" s="352">
        <f t="shared" si="0"/>
        <v>14099</v>
      </c>
      <c r="G15" s="353">
        <f t="shared" si="1"/>
        <v>0.015044004165670775</v>
      </c>
      <c r="H15" s="350">
        <v>7749</v>
      </c>
      <c r="I15" s="351">
        <v>7102</v>
      </c>
      <c r="J15" s="352"/>
      <c r="K15" s="351"/>
      <c r="L15" s="352">
        <f t="shared" si="2"/>
        <v>14851</v>
      </c>
      <c r="M15" s="354">
        <f t="shared" si="3"/>
        <v>-0.05063632078647906</v>
      </c>
      <c r="N15" s="350">
        <v>21140</v>
      </c>
      <c r="O15" s="351">
        <v>23769</v>
      </c>
      <c r="P15" s="352"/>
      <c r="Q15" s="351"/>
      <c r="R15" s="352">
        <f t="shared" si="4"/>
        <v>44909</v>
      </c>
      <c r="S15" s="353">
        <f t="shared" si="5"/>
        <v>0.015364945248119797</v>
      </c>
      <c r="T15" s="350">
        <v>23868</v>
      </c>
      <c r="U15" s="351">
        <v>23408</v>
      </c>
      <c r="V15" s="352"/>
      <c r="W15" s="351"/>
      <c r="X15" s="352">
        <f t="shared" si="6"/>
        <v>47276</v>
      </c>
      <c r="Y15" s="355">
        <f t="shared" si="7"/>
        <v>-0.05006768762162617</v>
      </c>
    </row>
    <row r="16" spans="1:25" ht="19.5" customHeight="1">
      <c r="A16" s="349" t="s">
        <v>280</v>
      </c>
      <c r="B16" s="350">
        <v>6408</v>
      </c>
      <c r="C16" s="351">
        <v>6286</v>
      </c>
      <c r="D16" s="352">
        <v>0</v>
      </c>
      <c r="E16" s="351">
        <v>0</v>
      </c>
      <c r="F16" s="352">
        <f>SUM(B16:E16)</f>
        <v>12694</v>
      </c>
      <c r="G16" s="353">
        <f>F16/$F$9</f>
        <v>0.013544832178099498</v>
      </c>
      <c r="H16" s="350">
        <v>7418</v>
      </c>
      <c r="I16" s="351">
        <v>6228</v>
      </c>
      <c r="J16" s="352"/>
      <c r="K16" s="351"/>
      <c r="L16" s="352">
        <f>SUM(H16:K16)</f>
        <v>13646</v>
      </c>
      <c r="M16" s="354">
        <f>IF(ISERROR(F16/L16-1),"         /0",(F16/L16-1))</f>
        <v>-0.0697640334163857</v>
      </c>
      <c r="N16" s="350">
        <v>20056</v>
      </c>
      <c r="O16" s="351">
        <v>21340</v>
      </c>
      <c r="P16" s="352"/>
      <c r="Q16" s="351"/>
      <c r="R16" s="352">
        <f>SUM(N16:Q16)</f>
        <v>41396</v>
      </c>
      <c r="S16" s="353">
        <f>R16/$R$9</f>
        <v>0.014163024638517159</v>
      </c>
      <c r="T16" s="350">
        <v>20619</v>
      </c>
      <c r="U16" s="351">
        <v>18483</v>
      </c>
      <c r="V16" s="352">
        <v>126</v>
      </c>
      <c r="W16" s="351">
        <v>375</v>
      </c>
      <c r="X16" s="352">
        <f>SUM(T16:W16)</f>
        <v>39603</v>
      </c>
      <c r="Y16" s="355">
        <f>IF(ISERROR(R16/X16-1),"         /0",(R16/X16-1))</f>
        <v>0.04527434790293672</v>
      </c>
    </row>
    <row r="17" spans="1:25" ht="19.5" customHeight="1">
      <c r="A17" s="349" t="s">
        <v>281</v>
      </c>
      <c r="B17" s="350">
        <v>6157</v>
      </c>
      <c r="C17" s="351">
        <v>6109</v>
      </c>
      <c r="D17" s="352">
        <v>0</v>
      </c>
      <c r="E17" s="351">
        <v>0</v>
      </c>
      <c r="F17" s="352">
        <f>SUM(B17:E17)</f>
        <v>12266</v>
      </c>
      <c r="G17" s="353">
        <f>F17/$F$9</f>
        <v>0.013088144910711237</v>
      </c>
      <c r="H17" s="350">
        <v>7081</v>
      </c>
      <c r="I17" s="351">
        <v>7090</v>
      </c>
      <c r="J17" s="352">
        <v>79</v>
      </c>
      <c r="K17" s="351">
        <v>144</v>
      </c>
      <c r="L17" s="352">
        <f>SUM(H17:K17)</f>
        <v>14394</v>
      </c>
      <c r="M17" s="354">
        <f>IF(ISERROR(F17/L17-1),"         /0",(F17/L17-1))</f>
        <v>-0.14783937751841048</v>
      </c>
      <c r="N17" s="350">
        <v>16001</v>
      </c>
      <c r="O17" s="351">
        <v>17153</v>
      </c>
      <c r="P17" s="352"/>
      <c r="Q17" s="351"/>
      <c r="R17" s="352">
        <f>SUM(N17:Q17)</f>
        <v>33154</v>
      </c>
      <c r="S17" s="353">
        <f>R17/$R$9</f>
        <v>0.0113431471365687</v>
      </c>
      <c r="T17" s="350">
        <v>21427</v>
      </c>
      <c r="U17" s="351">
        <v>23825</v>
      </c>
      <c r="V17" s="352">
        <v>79</v>
      </c>
      <c r="W17" s="351">
        <v>144</v>
      </c>
      <c r="X17" s="352">
        <f>SUM(T17:W17)</f>
        <v>45475</v>
      </c>
      <c r="Y17" s="355">
        <f>IF(ISERROR(R17/X17-1),"         /0",(R17/X17-1))</f>
        <v>-0.2709400769653656</v>
      </c>
    </row>
    <row r="18" spans="1:25" ht="19.5" customHeight="1">
      <c r="A18" s="349" t="s">
        <v>282</v>
      </c>
      <c r="B18" s="350">
        <v>5031</v>
      </c>
      <c r="C18" s="351">
        <v>4556</v>
      </c>
      <c r="D18" s="352">
        <v>0</v>
      </c>
      <c r="E18" s="351">
        <v>0</v>
      </c>
      <c r="F18" s="352">
        <f>SUM(B18:E18)</f>
        <v>9587</v>
      </c>
      <c r="G18" s="353">
        <f>F18/$F$9</f>
        <v>0.010229581384231912</v>
      </c>
      <c r="H18" s="350">
        <v>5320</v>
      </c>
      <c r="I18" s="351">
        <v>4041</v>
      </c>
      <c r="J18" s="352"/>
      <c r="K18" s="351"/>
      <c r="L18" s="352">
        <f>SUM(H18:K18)</f>
        <v>9361</v>
      </c>
      <c r="M18" s="354">
        <f>IF(ISERROR(F18/L18-1),"         /0",(F18/L18-1))</f>
        <v>0.024142719794893797</v>
      </c>
      <c r="N18" s="350">
        <v>13943</v>
      </c>
      <c r="O18" s="351">
        <v>13381</v>
      </c>
      <c r="P18" s="352">
        <v>1</v>
      </c>
      <c r="Q18" s="351"/>
      <c r="R18" s="352">
        <f>SUM(N18:Q18)</f>
        <v>27325</v>
      </c>
      <c r="S18" s="353">
        <f>R18/$R$9</f>
        <v>0.009348841633188746</v>
      </c>
      <c r="T18" s="350">
        <v>17144</v>
      </c>
      <c r="U18" s="351">
        <v>13627</v>
      </c>
      <c r="V18" s="352">
        <v>2</v>
      </c>
      <c r="W18" s="351">
        <v>6</v>
      </c>
      <c r="X18" s="352">
        <f>SUM(T18:W18)</f>
        <v>30779</v>
      </c>
      <c r="Y18" s="355">
        <f>IF(ISERROR(R18/X18-1),"         /0",(R18/X18-1))</f>
        <v>-0.11221937034991392</v>
      </c>
    </row>
    <row r="19" spans="1:25" ht="19.5" customHeight="1">
      <c r="A19" s="349" t="s">
        <v>283</v>
      </c>
      <c r="B19" s="350">
        <v>3988</v>
      </c>
      <c r="C19" s="351">
        <v>4099</v>
      </c>
      <c r="D19" s="352">
        <v>0</v>
      </c>
      <c r="E19" s="351">
        <v>0</v>
      </c>
      <c r="F19" s="352">
        <f t="shared" si="0"/>
        <v>8087</v>
      </c>
      <c r="G19" s="353">
        <f t="shared" si="1"/>
        <v>0.008629041895721652</v>
      </c>
      <c r="H19" s="350">
        <v>6537</v>
      </c>
      <c r="I19" s="351">
        <v>8162</v>
      </c>
      <c r="J19" s="352"/>
      <c r="K19" s="351"/>
      <c r="L19" s="352">
        <f t="shared" si="2"/>
        <v>14699</v>
      </c>
      <c r="M19" s="354">
        <f t="shared" si="3"/>
        <v>-0.4498265188108035</v>
      </c>
      <c r="N19" s="350">
        <v>11989</v>
      </c>
      <c r="O19" s="351">
        <v>14210</v>
      </c>
      <c r="P19" s="352">
        <v>0</v>
      </c>
      <c r="Q19" s="351">
        <v>0</v>
      </c>
      <c r="R19" s="352">
        <f t="shared" si="4"/>
        <v>26199</v>
      </c>
      <c r="S19" s="353">
        <f t="shared" si="5"/>
        <v>0.008963597509530173</v>
      </c>
      <c r="T19" s="350">
        <v>17544</v>
      </c>
      <c r="U19" s="351">
        <v>20806</v>
      </c>
      <c r="V19" s="352">
        <v>0</v>
      </c>
      <c r="W19" s="351">
        <v>0</v>
      </c>
      <c r="X19" s="352">
        <f t="shared" si="6"/>
        <v>38350</v>
      </c>
      <c r="Y19" s="355">
        <f t="shared" si="7"/>
        <v>-0.31684485006518903</v>
      </c>
    </row>
    <row r="20" spans="1:25" ht="19.5" customHeight="1">
      <c r="A20" s="349" t="s">
        <v>284</v>
      </c>
      <c r="B20" s="350">
        <v>3525</v>
      </c>
      <c r="C20" s="351">
        <v>3946</v>
      </c>
      <c r="D20" s="352">
        <v>0</v>
      </c>
      <c r="E20" s="351">
        <v>0</v>
      </c>
      <c r="F20" s="352">
        <f aca="true" t="shared" si="8" ref="F20:F27">SUM(B20:E20)</f>
        <v>7471</v>
      </c>
      <c r="G20" s="353">
        <f aca="true" t="shared" si="9" ref="G20:G27">F20/$F$9</f>
        <v>0.00797175367910677</v>
      </c>
      <c r="H20" s="350">
        <v>4722</v>
      </c>
      <c r="I20" s="351">
        <v>6290</v>
      </c>
      <c r="J20" s="352"/>
      <c r="K20" s="351"/>
      <c r="L20" s="352">
        <f aca="true" t="shared" si="10" ref="L20:L27">SUM(H20:K20)</f>
        <v>11012</v>
      </c>
      <c r="M20" s="354">
        <f aca="true" t="shared" si="11" ref="M20:M27">IF(ISERROR(F20/L20-1),"         /0",(F20/L20-1))</f>
        <v>-0.321558300036324</v>
      </c>
      <c r="N20" s="350">
        <v>10285</v>
      </c>
      <c r="O20" s="351">
        <v>11996</v>
      </c>
      <c r="P20" s="352"/>
      <c r="Q20" s="351"/>
      <c r="R20" s="352">
        <f aca="true" t="shared" si="12" ref="R20:R27">SUM(N20:Q20)</f>
        <v>22281</v>
      </c>
      <c r="S20" s="353">
        <f aca="true" t="shared" si="13" ref="S20:S27">R20/$R$9</f>
        <v>0.007623112184046788</v>
      </c>
      <c r="T20" s="350">
        <v>13693</v>
      </c>
      <c r="U20" s="351">
        <v>17089</v>
      </c>
      <c r="V20" s="352"/>
      <c r="W20" s="351"/>
      <c r="X20" s="352">
        <f aca="true" t="shared" si="14" ref="X20:X27">SUM(T20:W20)</f>
        <v>30782</v>
      </c>
      <c r="Y20" s="355">
        <f aca="true" t="shared" si="15" ref="Y20:Y27">IF(ISERROR(R20/X20-1),"         /0",(R20/X20-1))</f>
        <v>-0.2761678903255149</v>
      </c>
    </row>
    <row r="21" spans="1:25" ht="19.5" customHeight="1">
      <c r="A21" s="349" t="s">
        <v>285</v>
      </c>
      <c r="B21" s="350">
        <v>3856</v>
      </c>
      <c r="C21" s="351">
        <v>3347</v>
      </c>
      <c r="D21" s="352">
        <v>0</v>
      </c>
      <c r="E21" s="351">
        <v>0</v>
      </c>
      <c r="F21" s="352">
        <f>SUM(B21:E21)</f>
        <v>7203</v>
      </c>
      <c r="G21" s="353">
        <f>F21/$F$9</f>
        <v>0.007685790623826271</v>
      </c>
      <c r="H21" s="350">
        <v>3601</v>
      </c>
      <c r="I21" s="351">
        <v>3152</v>
      </c>
      <c r="J21" s="352"/>
      <c r="K21" s="351"/>
      <c r="L21" s="352">
        <f>SUM(H21:K21)</f>
        <v>6753</v>
      </c>
      <c r="M21" s="354">
        <f>IF(ISERROR(F21/L21-1),"         /0",(F21/L21-1))</f>
        <v>0.06663705019991117</v>
      </c>
      <c r="N21" s="350">
        <v>11343</v>
      </c>
      <c r="O21" s="351">
        <v>10348</v>
      </c>
      <c r="P21" s="352">
        <v>0</v>
      </c>
      <c r="Q21" s="351"/>
      <c r="R21" s="352">
        <f>SUM(N21:Q21)</f>
        <v>21691</v>
      </c>
      <c r="S21" s="353">
        <f>R21/$R$9</f>
        <v>0.007421252474492117</v>
      </c>
      <c r="T21" s="350">
        <v>10705</v>
      </c>
      <c r="U21" s="351">
        <v>9445</v>
      </c>
      <c r="V21" s="352">
        <v>0</v>
      </c>
      <c r="W21" s="351"/>
      <c r="X21" s="352">
        <f>SUM(T21:W21)</f>
        <v>20150</v>
      </c>
      <c r="Y21" s="355">
        <f>IF(ISERROR(R21/X21-1),"         /0",(R21/X21-1))</f>
        <v>0.07647642679900746</v>
      </c>
    </row>
    <row r="22" spans="1:25" ht="19.5" customHeight="1">
      <c r="A22" s="349" t="s">
        <v>286</v>
      </c>
      <c r="B22" s="350">
        <v>3534</v>
      </c>
      <c r="C22" s="351">
        <v>3352</v>
      </c>
      <c r="D22" s="352">
        <v>0</v>
      </c>
      <c r="E22" s="351">
        <v>0</v>
      </c>
      <c r="F22" s="352">
        <f t="shared" si="8"/>
        <v>6886</v>
      </c>
      <c r="G22" s="353">
        <f t="shared" si="9"/>
        <v>0.007347543278587769</v>
      </c>
      <c r="H22" s="350">
        <v>3152</v>
      </c>
      <c r="I22" s="351">
        <v>2790</v>
      </c>
      <c r="J22" s="352"/>
      <c r="K22" s="351"/>
      <c r="L22" s="352">
        <f t="shared" si="10"/>
        <v>5942</v>
      </c>
      <c r="M22" s="354">
        <f t="shared" si="11"/>
        <v>0.15886906765398856</v>
      </c>
      <c r="N22" s="350">
        <v>10288</v>
      </c>
      <c r="O22" s="351">
        <v>10733</v>
      </c>
      <c r="P22" s="352">
        <v>1</v>
      </c>
      <c r="Q22" s="351"/>
      <c r="R22" s="352">
        <f t="shared" si="12"/>
        <v>21022</v>
      </c>
      <c r="S22" s="353">
        <f t="shared" si="13"/>
        <v>0.007192364091963178</v>
      </c>
      <c r="T22" s="350">
        <v>10624</v>
      </c>
      <c r="U22" s="351">
        <v>9983</v>
      </c>
      <c r="V22" s="352">
        <v>1</v>
      </c>
      <c r="W22" s="351">
        <v>4</v>
      </c>
      <c r="X22" s="352">
        <f t="shared" si="14"/>
        <v>20612</v>
      </c>
      <c r="Y22" s="355">
        <f t="shared" si="15"/>
        <v>0.019891325441490304</v>
      </c>
    </row>
    <row r="23" spans="1:25" ht="19.5" customHeight="1">
      <c r="A23" s="349" t="s">
        <v>287</v>
      </c>
      <c r="B23" s="350">
        <v>3545</v>
      </c>
      <c r="C23" s="351">
        <v>3246</v>
      </c>
      <c r="D23" s="352">
        <v>0</v>
      </c>
      <c r="E23" s="351">
        <v>0</v>
      </c>
      <c r="F23" s="352">
        <f t="shared" si="8"/>
        <v>6791</v>
      </c>
      <c r="G23" s="353">
        <f t="shared" si="9"/>
        <v>0.007246175777648786</v>
      </c>
      <c r="H23" s="350">
        <v>3575</v>
      </c>
      <c r="I23" s="351">
        <v>3794</v>
      </c>
      <c r="J23" s="352"/>
      <c r="K23" s="351"/>
      <c r="L23" s="352">
        <f t="shared" si="10"/>
        <v>7369</v>
      </c>
      <c r="M23" s="354">
        <f t="shared" si="11"/>
        <v>-0.07843669425973676</v>
      </c>
      <c r="N23" s="350">
        <v>10794</v>
      </c>
      <c r="O23" s="351">
        <v>10440</v>
      </c>
      <c r="P23" s="352"/>
      <c r="Q23" s="351"/>
      <c r="R23" s="352">
        <f t="shared" si="12"/>
        <v>21234</v>
      </c>
      <c r="S23" s="353">
        <f t="shared" si="13"/>
        <v>0.0072648967333624834</v>
      </c>
      <c r="T23" s="350">
        <v>10644</v>
      </c>
      <c r="U23" s="351">
        <v>11399</v>
      </c>
      <c r="V23" s="352"/>
      <c r="W23" s="351">
        <v>0</v>
      </c>
      <c r="X23" s="352">
        <f t="shared" si="14"/>
        <v>22043</v>
      </c>
      <c r="Y23" s="355">
        <f t="shared" si="15"/>
        <v>-0.03670099351267975</v>
      </c>
    </row>
    <row r="24" spans="1:25" ht="19.5" customHeight="1">
      <c r="A24" s="349" t="s">
        <v>288</v>
      </c>
      <c r="B24" s="350">
        <v>3564</v>
      </c>
      <c r="C24" s="351">
        <v>2597</v>
      </c>
      <c r="D24" s="352">
        <v>0</v>
      </c>
      <c r="E24" s="351">
        <v>0</v>
      </c>
      <c r="F24" s="352">
        <f>SUM(B24:E24)</f>
        <v>6161</v>
      </c>
      <c r="G24" s="353">
        <f>F24/$F$9</f>
        <v>0.006573949192474476</v>
      </c>
      <c r="H24" s="350">
        <v>3205</v>
      </c>
      <c r="I24" s="351">
        <v>2484</v>
      </c>
      <c r="J24" s="352"/>
      <c r="K24" s="351"/>
      <c r="L24" s="352">
        <f>SUM(H24:K24)</f>
        <v>5689</v>
      </c>
      <c r="M24" s="354">
        <f>IF(ISERROR(F24/L24-1),"         /0",(F24/L24-1))</f>
        <v>0.08296712954825103</v>
      </c>
      <c r="N24" s="350">
        <v>11446</v>
      </c>
      <c r="O24" s="351">
        <v>9375</v>
      </c>
      <c r="P24" s="352"/>
      <c r="Q24" s="351"/>
      <c r="R24" s="352">
        <f>SUM(N24:Q24)</f>
        <v>20821</v>
      </c>
      <c r="S24" s="353">
        <f>R24/$R$9</f>
        <v>0.007123594936674214</v>
      </c>
      <c r="T24" s="350">
        <v>7945</v>
      </c>
      <c r="U24" s="351">
        <v>6329</v>
      </c>
      <c r="V24" s="352"/>
      <c r="W24" s="351"/>
      <c r="X24" s="352">
        <f>SUM(T24:W24)</f>
        <v>14274</v>
      </c>
      <c r="Y24" s="355">
        <f>IF(ISERROR(R24/X24-1),"         /0",(R24/X24-1))</f>
        <v>0.4586661062070898</v>
      </c>
    </row>
    <row r="25" spans="1:25" ht="19.5" customHeight="1">
      <c r="A25" s="349" t="s">
        <v>289</v>
      </c>
      <c r="B25" s="350">
        <v>3072</v>
      </c>
      <c r="C25" s="351">
        <v>2962</v>
      </c>
      <c r="D25" s="352">
        <v>0</v>
      </c>
      <c r="E25" s="351">
        <v>0</v>
      </c>
      <c r="F25" s="352">
        <f t="shared" si="8"/>
        <v>6034</v>
      </c>
      <c r="G25" s="353">
        <f t="shared" si="9"/>
        <v>0.006438436849113941</v>
      </c>
      <c r="H25" s="350">
        <v>3475</v>
      </c>
      <c r="I25" s="351">
        <v>3090</v>
      </c>
      <c r="J25" s="352"/>
      <c r="K25" s="351"/>
      <c r="L25" s="352">
        <f t="shared" si="10"/>
        <v>6565</v>
      </c>
      <c r="M25" s="354">
        <f t="shared" si="11"/>
        <v>-0.08088347296268084</v>
      </c>
      <c r="N25" s="350">
        <v>9176</v>
      </c>
      <c r="O25" s="351">
        <v>9133</v>
      </c>
      <c r="P25" s="352"/>
      <c r="Q25" s="351"/>
      <c r="R25" s="352">
        <f t="shared" si="12"/>
        <v>18309</v>
      </c>
      <c r="S25" s="353">
        <f t="shared" si="13"/>
        <v>0.0062641515631126354</v>
      </c>
      <c r="T25" s="350">
        <v>10414</v>
      </c>
      <c r="U25" s="351">
        <v>9822</v>
      </c>
      <c r="V25" s="352"/>
      <c r="W25" s="351"/>
      <c r="X25" s="352">
        <f t="shared" si="14"/>
        <v>20236</v>
      </c>
      <c r="Y25" s="355">
        <f t="shared" si="15"/>
        <v>-0.0952263293140937</v>
      </c>
    </row>
    <row r="26" spans="1:25" ht="19.5" customHeight="1">
      <c r="A26" s="349" t="s">
        <v>290</v>
      </c>
      <c r="B26" s="350">
        <v>2417</v>
      </c>
      <c r="C26" s="351">
        <v>2415</v>
      </c>
      <c r="D26" s="352">
        <v>0</v>
      </c>
      <c r="E26" s="351">
        <v>0</v>
      </c>
      <c r="F26" s="352">
        <f t="shared" si="8"/>
        <v>4832</v>
      </c>
      <c r="G26" s="353">
        <f t="shared" si="9"/>
        <v>0.005155871205654386</v>
      </c>
      <c r="H26" s="350">
        <v>2553</v>
      </c>
      <c r="I26" s="351">
        <v>2111</v>
      </c>
      <c r="J26" s="352"/>
      <c r="K26" s="351"/>
      <c r="L26" s="352">
        <f t="shared" si="10"/>
        <v>4664</v>
      </c>
      <c r="M26" s="354">
        <f t="shared" si="11"/>
        <v>0.036020583190394584</v>
      </c>
      <c r="N26" s="350">
        <v>7929</v>
      </c>
      <c r="O26" s="351">
        <v>7516</v>
      </c>
      <c r="P26" s="352"/>
      <c r="Q26" s="351">
        <v>0</v>
      </c>
      <c r="R26" s="352">
        <f t="shared" si="12"/>
        <v>15445</v>
      </c>
      <c r="S26" s="353">
        <f t="shared" si="13"/>
        <v>0.005284276634020135</v>
      </c>
      <c r="T26" s="350">
        <v>7457</v>
      </c>
      <c r="U26" s="351">
        <v>7268</v>
      </c>
      <c r="V26" s="352"/>
      <c r="W26" s="351"/>
      <c r="X26" s="352">
        <f t="shared" si="14"/>
        <v>14725</v>
      </c>
      <c r="Y26" s="355">
        <f t="shared" si="15"/>
        <v>0.048896434634974506</v>
      </c>
    </row>
    <row r="27" spans="1:25" ht="19.5" customHeight="1">
      <c r="A27" s="349" t="s">
        <v>291</v>
      </c>
      <c r="B27" s="350">
        <v>2336</v>
      </c>
      <c r="C27" s="351">
        <v>2081</v>
      </c>
      <c r="D27" s="352">
        <v>0</v>
      </c>
      <c r="E27" s="351">
        <v>0</v>
      </c>
      <c r="F27" s="352">
        <f t="shared" si="8"/>
        <v>4417</v>
      </c>
      <c r="G27" s="353">
        <f t="shared" si="9"/>
        <v>0.00471305528049988</v>
      </c>
      <c r="H27" s="350">
        <v>2627</v>
      </c>
      <c r="I27" s="351">
        <v>2073</v>
      </c>
      <c r="J27" s="352"/>
      <c r="K27" s="351"/>
      <c r="L27" s="352">
        <f t="shared" si="10"/>
        <v>4700</v>
      </c>
      <c r="M27" s="354">
        <f t="shared" si="11"/>
        <v>-0.060212765957446845</v>
      </c>
      <c r="N27" s="350">
        <v>7515</v>
      </c>
      <c r="O27" s="351">
        <v>6888</v>
      </c>
      <c r="P27" s="352"/>
      <c r="Q27" s="351"/>
      <c r="R27" s="352">
        <f t="shared" si="12"/>
        <v>14403</v>
      </c>
      <c r="S27" s="353">
        <f t="shared" si="13"/>
        <v>0.004927771858840532</v>
      </c>
      <c r="T27" s="350">
        <v>7678</v>
      </c>
      <c r="U27" s="351">
        <v>6578</v>
      </c>
      <c r="V27" s="352">
        <v>208</v>
      </c>
      <c r="W27" s="351">
        <v>240</v>
      </c>
      <c r="X27" s="352">
        <f t="shared" si="14"/>
        <v>14704</v>
      </c>
      <c r="Y27" s="355">
        <f t="shared" si="15"/>
        <v>-0.020470620239390613</v>
      </c>
    </row>
    <row r="28" spans="1:25" ht="19.5" customHeight="1">
      <c r="A28" s="349" t="s">
        <v>292</v>
      </c>
      <c r="B28" s="350">
        <v>1625</v>
      </c>
      <c r="C28" s="351">
        <v>1558</v>
      </c>
      <c r="D28" s="352">
        <v>0</v>
      </c>
      <c r="E28" s="351">
        <v>0</v>
      </c>
      <c r="F28" s="352">
        <f t="shared" si="0"/>
        <v>3183</v>
      </c>
      <c r="G28" s="353">
        <f t="shared" si="1"/>
        <v>0.003396344794618773</v>
      </c>
      <c r="H28" s="350">
        <v>2364</v>
      </c>
      <c r="I28" s="351">
        <v>2253</v>
      </c>
      <c r="J28" s="352"/>
      <c r="K28" s="351"/>
      <c r="L28" s="352">
        <f t="shared" si="2"/>
        <v>4617</v>
      </c>
      <c r="M28" s="354">
        <f t="shared" si="3"/>
        <v>-0.3105912930474334</v>
      </c>
      <c r="N28" s="350">
        <v>5283</v>
      </c>
      <c r="O28" s="351">
        <v>5290</v>
      </c>
      <c r="P28" s="352"/>
      <c r="Q28" s="351"/>
      <c r="R28" s="352">
        <f t="shared" si="4"/>
        <v>10573</v>
      </c>
      <c r="S28" s="353">
        <f t="shared" si="5"/>
        <v>0.003617394422239876</v>
      </c>
      <c r="T28" s="350">
        <v>6139</v>
      </c>
      <c r="U28" s="351">
        <v>5938</v>
      </c>
      <c r="V28" s="352"/>
      <c r="W28" s="351">
        <v>43</v>
      </c>
      <c r="X28" s="352">
        <f t="shared" si="6"/>
        <v>12120</v>
      </c>
      <c r="Y28" s="355">
        <f t="shared" si="7"/>
        <v>-0.1276402640264026</v>
      </c>
    </row>
    <row r="29" spans="1:25" ht="19.5" customHeight="1">
      <c r="A29" s="349" t="s">
        <v>293</v>
      </c>
      <c r="B29" s="350">
        <v>1359</v>
      </c>
      <c r="C29" s="351">
        <v>1393</v>
      </c>
      <c r="D29" s="352">
        <v>0</v>
      </c>
      <c r="E29" s="351">
        <v>0</v>
      </c>
      <c r="F29" s="352">
        <f t="shared" si="0"/>
        <v>2752</v>
      </c>
      <c r="G29" s="353">
        <f t="shared" si="1"/>
        <v>0.0029364564482534912</v>
      </c>
      <c r="H29" s="350">
        <v>2464</v>
      </c>
      <c r="I29" s="351">
        <v>1157</v>
      </c>
      <c r="J29" s="352"/>
      <c r="K29" s="351"/>
      <c r="L29" s="352">
        <f t="shared" si="2"/>
        <v>3621</v>
      </c>
      <c r="M29" s="354">
        <f t="shared" si="3"/>
        <v>-0.23998895332781</v>
      </c>
      <c r="N29" s="350">
        <v>4348</v>
      </c>
      <c r="O29" s="351">
        <v>4400</v>
      </c>
      <c r="P29" s="352"/>
      <c r="Q29" s="351"/>
      <c r="R29" s="352">
        <f t="shared" si="4"/>
        <v>8748</v>
      </c>
      <c r="S29" s="353">
        <f t="shared" si="5"/>
        <v>0.0029929978630241594</v>
      </c>
      <c r="T29" s="350">
        <v>8538</v>
      </c>
      <c r="U29" s="351">
        <v>3608</v>
      </c>
      <c r="V29" s="352"/>
      <c r="W29" s="351"/>
      <c r="X29" s="352">
        <f t="shared" si="6"/>
        <v>12146</v>
      </c>
      <c r="Y29" s="355">
        <f t="shared" si="7"/>
        <v>-0.2797628849003787</v>
      </c>
    </row>
    <row r="30" spans="1:25" ht="19.5" customHeight="1">
      <c r="A30" s="349" t="s">
        <v>294</v>
      </c>
      <c r="B30" s="350">
        <v>1504</v>
      </c>
      <c r="C30" s="351">
        <v>876</v>
      </c>
      <c r="D30" s="352">
        <v>8</v>
      </c>
      <c r="E30" s="351">
        <v>0</v>
      </c>
      <c r="F30" s="352">
        <f t="shared" si="0"/>
        <v>2388</v>
      </c>
      <c r="G30" s="353">
        <f t="shared" si="1"/>
        <v>0.0025480588657083346</v>
      </c>
      <c r="H30" s="350">
        <v>1070</v>
      </c>
      <c r="I30" s="351">
        <v>833</v>
      </c>
      <c r="J30" s="352">
        <v>9</v>
      </c>
      <c r="K30" s="351"/>
      <c r="L30" s="352">
        <f t="shared" si="2"/>
        <v>1912</v>
      </c>
      <c r="M30" s="354">
        <f t="shared" si="3"/>
        <v>0.2489539748953975</v>
      </c>
      <c r="N30" s="350">
        <v>4637</v>
      </c>
      <c r="O30" s="351">
        <v>3226</v>
      </c>
      <c r="P30" s="352">
        <v>14</v>
      </c>
      <c r="Q30" s="351"/>
      <c r="R30" s="352">
        <f t="shared" si="4"/>
        <v>7877</v>
      </c>
      <c r="S30" s="353">
        <f t="shared" si="5"/>
        <v>0.002694998190105316</v>
      </c>
      <c r="T30" s="350">
        <v>3806</v>
      </c>
      <c r="U30" s="351">
        <v>2793</v>
      </c>
      <c r="V30" s="352">
        <v>25</v>
      </c>
      <c r="W30" s="351">
        <v>22</v>
      </c>
      <c r="X30" s="352">
        <f t="shared" si="6"/>
        <v>6646</v>
      </c>
      <c r="Y30" s="355">
        <f t="shared" si="7"/>
        <v>0.18522419500451393</v>
      </c>
    </row>
    <row r="31" spans="1:25" ht="19.5" customHeight="1">
      <c r="A31" s="349" t="s">
        <v>295</v>
      </c>
      <c r="B31" s="350">
        <v>1154</v>
      </c>
      <c r="C31" s="351">
        <v>911</v>
      </c>
      <c r="D31" s="352">
        <v>0</v>
      </c>
      <c r="E31" s="351">
        <v>0</v>
      </c>
      <c r="F31" s="352">
        <f t="shared" si="0"/>
        <v>2065</v>
      </c>
      <c r="G31" s="353">
        <f t="shared" si="1"/>
        <v>0.002203409362515792</v>
      </c>
      <c r="H31" s="350">
        <v>823</v>
      </c>
      <c r="I31" s="351">
        <v>696</v>
      </c>
      <c r="J31" s="352"/>
      <c r="K31" s="351"/>
      <c r="L31" s="352">
        <f t="shared" si="2"/>
        <v>1519</v>
      </c>
      <c r="M31" s="354">
        <f t="shared" si="3"/>
        <v>0.35944700460829493</v>
      </c>
      <c r="N31" s="350">
        <v>3023</v>
      </c>
      <c r="O31" s="351">
        <v>2684</v>
      </c>
      <c r="P31" s="352"/>
      <c r="Q31" s="351"/>
      <c r="R31" s="352">
        <f t="shared" si="4"/>
        <v>5707</v>
      </c>
      <c r="S31" s="353">
        <f t="shared" si="5"/>
        <v>0.0019525650210652581</v>
      </c>
      <c r="T31" s="350">
        <v>3550</v>
      </c>
      <c r="U31" s="351">
        <v>3207</v>
      </c>
      <c r="V31" s="352"/>
      <c r="W31" s="351"/>
      <c r="X31" s="352">
        <f t="shared" si="6"/>
        <v>6757</v>
      </c>
      <c r="Y31" s="355">
        <f t="shared" si="7"/>
        <v>-0.1553944058013912</v>
      </c>
    </row>
    <row r="32" spans="1:25" ht="19.5" customHeight="1">
      <c r="A32" s="349" t="s">
        <v>296</v>
      </c>
      <c r="B32" s="350">
        <v>668</v>
      </c>
      <c r="C32" s="351">
        <v>577</v>
      </c>
      <c r="D32" s="352">
        <v>0</v>
      </c>
      <c r="E32" s="351">
        <v>0</v>
      </c>
      <c r="F32" s="352">
        <f t="shared" si="0"/>
        <v>1245</v>
      </c>
      <c r="G32" s="353">
        <f t="shared" si="1"/>
        <v>0.0013284477754635163</v>
      </c>
      <c r="H32" s="350">
        <v>857</v>
      </c>
      <c r="I32" s="351">
        <v>1332</v>
      </c>
      <c r="J32" s="352"/>
      <c r="K32" s="351"/>
      <c r="L32" s="352">
        <f t="shared" si="2"/>
        <v>2189</v>
      </c>
      <c r="M32" s="354">
        <f t="shared" si="3"/>
        <v>-0.43124714481498405</v>
      </c>
      <c r="N32" s="350">
        <v>1964</v>
      </c>
      <c r="O32" s="351">
        <v>1863</v>
      </c>
      <c r="P32" s="352"/>
      <c r="Q32" s="351"/>
      <c r="R32" s="352">
        <f t="shared" si="4"/>
        <v>3827</v>
      </c>
      <c r="S32" s="353">
        <f t="shared" si="5"/>
        <v>0.0013093510312978348</v>
      </c>
      <c r="T32" s="350">
        <v>2478</v>
      </c>
      <c r="U32" s="351">
        <v>3001</v>
      </c>
      <c r="V32" s="352"/>
      <c r="W32" s="351"/>
      <c r="X32" s="352">
        <f t="shared" si="6"/>
        <v>5479</v>
      </c>
      <c r="Y32" s="355">
        <f t="shared" si="7"/>
        <v>-0.30151487497718565</v>
      </c>
    </row>
    <row r="33" spans="1:25" ht="19.5" customHeight="1">
      <c r="A33" s="349" t="s">
        <v>297</v>
      </c>
      <c r="B33" s="350">
        <v>331</v>
      </c>
      <c r="C33" s="351">
        <v>420</v>
      </c>
      <c r="D33" s="352">
        <v>0</v>
      </c>
      <c r="E33" s="351">
        <v>0</v>
      </c>
      <c r="F33" s="352">
        <f t="shared" si="0"/>
        <v>751</v>
      </c>
      <c r="G33" s="353">
        <f t="shared" si="1"/>
        <v>0.0008013367705808037</v>
      </c>
      <c r="H33" s="350">
        <v>1444</v>
      </c>
      <c r="I33" s="351">
        <v>1201</v>
      </c>
      <c r="J33" s="352"/>
      <c r="K33" s="351"/>
      <c r="L33" s="352">
        <f t="shared" si="2"/>
        <v>2645</v>
      </c>
      <c r="M33" s="354">
        <f t="shared" si="3"/>
        <v>-0.7160680529300567</v>
      </c>
      <c r="N33" s="350">
        <v>1253</v>
      </c>
      <c r="O33" s="351">
        <v>1250</v>
      </c>
      <c r="P33" s="352"/>
      <c r="Q33" s="351"/>
      <c r="R33" s="352">
        <f t="shared" si="4"/>
        <v>2503</v>
      </c>
      <c r="S33" s="353">
        <f t="shared" si="5"/>
        <v>0.0008563641576531174</v>
      </c>
      <c r="T33" s="350">
        <v>6570</v>
      </c>
      <c r="U33" s="351">
        <v>5824</v>
      </c>
      <c r="V33" s="352"/>
      <c r="W33" s="351"/>
      <c r="X33" s="352">
        <f t="shared" si="6"/>
        <v>12394</v>
      </c>
      <c r="Y33" s="355">
        <f t="shared" si="7"/>
        <v>-0.7980474423107955</v>
      </c>
    </row>
    <row r="34" spans="1:25" ht="19.5" customHeight="1">
      <c r="A34" s="349" t="s">
        <v>298</v>
      </c>
      <c r="B34" s="350">
        <v>339</v>
      </c>
      <c r="C34" s="351">
        <v>324</v>
      </c>
      <c r="D34" s="352">
        <v>0</v>
      </c>
      <c r="E34" s="351">
        <v>0</v>
      </c>
      <c r="F34" s="352">
        <f t="shared" si="0"/>
        <v>663</v>
      </c>
      <c r="G34" s="353">
        <f t="shared" si="1"/>
        <v>0.0007074384539215351</v>
      </c>
      <c r="H34" s="350">
        <v>234</v>
      </c>
      <c r="I34" s="351">
        <v>182</v>
      </c>
      <c r="J34" s="352"/>
      <c r="K34" s="351"/>
      <c r="L34" s="352">
        <f t="shared" si="2"/>
        <v>416</v>
      </c>
      <c r="M34" s="354">
        <f t="shared" si="3"/>
        <v>0.59375</v>
      </c>
      <c r="N34" s="350">
        <v>1330</v>
      </c>
      <c r="O34" s="351">
        <v>687</v>
      </c>
      <c r="P34" s="352"/>
      <c r="Q34" s="351"/>
      <c r="R34" s="352">
        <f t="shared" si="4"/>
        <v>2017</v>
      </c>
      <c r="S34" s="353">
        <f t="shared" si="5"/>
        <v>0.0006900864985962197</v>
      </c>
      <c r="T34" s="350">
        <v>642</v>
      </c>
      <c r="U34" s="351">
        <v>677</v>
      </c>
      <c r="V34" s="352"/>
      <c r="W34" s="351"/>
      <c r="X34" s="352">
        <f t="shared" si="6"/>
        <v>1319</v>
      </c>
      <c r="Y34" s="355">
        <f t="shared" si="7"/>
        <v>0.529188779378317</v>
      </c>
    </row>
    <row r="35" spans="1:25" ht="19.5" customHeight="1">
      <c r="A35" s="349" t="s">
        <v>299</v>
      </c>
      <c r="B35" s="350">
        <v>389</v>
      </c>
      <c r="C35" s="351">
        <v>169</v>
      </c>
      <c r="D35" s="352">
        <v>0</v>
      </c>
      <c r="E35" s="351">
        <v>0</v>
      </c>
      <c r="F35" s="352">
        <f t="shared" si="0"/>
        <v>558</v>
      </c>
      <c r="G35" s="353">
        <f t="shared" si="1"/>
        <v>0.0005954006897258169</v>
      </c>
      <c r="H35" s="350">
        <v>169</v>
      </c>
      <c r="I35" s="351">
        <v>245</v>
      </c>
      <c r="J35" s="352"/>
      <c r="K35" s="351"/>
      <c r="L35" s="352">
        <f t="shared" si="2"/>
        <v>414</v>
      </c>
      <c r="M35" s="354">
        <f t="shared" si="3"/>
        <v>0.34782608695652173</v>
      </c>
      <c r="N35" s="350">
        <v>776</v>
      </c>
      <c r="O35" s="351">
        <v>887</v>
      </c>
      <c r="P35" s="352">
        <v>1</v>
      </c>
      <c r="Q35" s="351"/>
      <c r="R35" s="352">
        <f t="shared" si="4"/>
        <v>1664</v>
      </c>
      <c r="S35" s="353">
        <f t="shared" si="5"/>
        <v>0.0005693128079643577</v>
      </c>
      <c r="T35" s="350">
        <v>540</v>
      </c>
      <c r="U35" s="351">
        <v>729</v>
      </c>
      <c r="V35" s="352">
        <v>1</v>
      </c>
      <c r="W35" s="351">
        <v>13</v>
      </c>
      <c r="X35" s="352">
        <f t="shared" si="6"/>
        <v>1283</v>
      </c>
      <c r="Y35" s="355">
        <f t="shared" si="7"/>
        <v>0.29696024941543264</v>
      </c>
    </row>
    <row r="36" spans="1:25" ht="19.5" customHeight="1" thickBot="1">
      <c r="A36" s="356" t="s">
        <v>274</v>
      </c>
      <c r="B36" s="357">
        <v>28921</v>
      </c>
      <c r="C36" s="358">
        <v>25252</v>
      </c>
      <c r="D36" s="359">
        <v>16</v>
      </c>
      <c r="E36" s="358">
        <v>6</v>
      </c>
      <c r="F36" s="359">
        <f t="shared" si="0"/>
        <v>54195</v>
      </c>
      <c r="G36" s="360">
        <f t="shared" si="1"/>
        <v>0.05782749171987571</v>
      </c>
      <c r="H36" s="357">
        <v>23762</v>
      </c>
      <c r="I36" s="358">
        <v>21359</v>
      </c>
      <c r="J36" s="359">
        <v>1571</v>
      </c>
      <c r="K36" s="358">
        <v>25</v>
      </c>
      <c r="L36" s="359">
        <f t="shared" si="2"/>
        <v>46717</v>
      </c>
      <c r="M36" s="361">
        <f t="shared" si="3"/>
        <v>0.16007020998779886</v>
      </c>
      <c r="N36" s="357">
        <v>83553</v>
      </c>
      <c r="O36" s="358">
        <v>71900</v>
      </c>
      <c r="P36" s="359">
        <v>58</v>
      </c>
      <c r="Q36" s="358">
        <v>38</v>
      </c>
      <c r="R36" s="359">
        <f t="shared" si="4"/>
        <v>155549</v>
      </c>
      <c r="S36" s="360">
        <f t="shared" si="5"/>
        <v>0.053218772816134546</v>
      </c>
      <c r="T36" s="357">
        <v>70641</v>
      </c>
      <c r="U36" s="358">
        <v>66008</v>
      </c>
      <c r="V36" s="359">
        <v>4432</v>
      </c>
      <c r="W36" s="358">
        <v>107</v>
      </c>
      <c r="X36" s="359">
        <f t="shared" si="6"/>
        <v>141188</v>
      </c>
      <c r="Y36" s="362">
        <f t="shared" si="7"/>
        <v>0.1017154432388021</v>
      </c>
    </row>
    <row r="37" spans="1:25" s="145" customFormat="1" ht="19.5" customHeight="1">
      <c r="A37" s="152" t="s">
        <v>55</v>
      </c>
      <c r="B37" s="149">
        <f>SUM(B38:B54)</f>
        <v>134675</v>
      </c>
      <c r="C37" s="148">
        <f>SUM(C38:C54)</f>
        <v>124405</v>
      </c>
      <c r="D37" s="147">
        <f>SUM(D38:D54)</f>
        <v>127</v>
      </c>
      <c r="E37" s="148">
        <f>SUM(E38:E54)</f>
        <v>87</v>
      </c>
      <c r="F37" s="147">
        <f t="shared" si="0"/>
        <v>259294</v>
      </c>
      <c r="G37" s="150">
        <f t="shared" si="1"/>
        <v>0.27667352408918633</v>
      </c>
      <c r="H37" s="149">
        <f>SUM(H38:H54)</f>
        <v>125837</v>
      </c>
      <c r="I37" s="148">
        <f>SUM(I38:I54)</f>
        <v>121733</v>
      </c>
      <c r="J37" s="147">
        <f>SUM(J38:J54)</f>
        <v>674</v>
      </c>
      <c r="K37" s="148">
        <f>SUM(K38:K54)</f>
        <v>589</v>
      </c>
      <c r="L37" s="147">
        <f t="shared" si="2"/>
        <v>248833</v>
      </c>
      <c r="M37" s="151">
        <f t="shared" si="3"/>
        <v>0.04204024385833072</v>
      </c>
      <c r="N37" s="149">
        <f>SUM(N38:N54)</f>
        <v>389471</v>
      </c>
      <c r="O37" s="148">
        <f>SUM(O38:O54)</f>
        <v>382853</v>
      </c>
      <c r="P37" s="147">
        <f>SUM(P38:P54)</f>
        <v>1551</v>
      </c>
      <c r="Q37" s="148">
        <f>SUM(Q38:Q54)</f>
        <v>1766</v>
      </c>
      <c r="R37" s="147">
        <f t="shared" si="4"/>
        <v>775641</v>
      </c>
      <c r="S37" s="150">
        <f t="shared" si="5"/>
        <v>0.26537401182829473</v>
      </c>
      <c r="T37" s="149">
        <f>SUM(T38:T54)</f>
        <v>368541</v>
      </c>
      <c r="U37" s="148">
        <f>SUM(U38:U54)</f>
        <v>360443</v>
      </c>
      <c r="V37" s="147">
        <f>SUM(V38:V54)</f>
        <v>3926</v>
      </c>
      <c r="W37" s="148">
        <f>SUM(W38:W54)</f>
        <v>2941</v>
      </c>
      <c r="X37" s="147">
        <f t="shared" si="6"/>
        <v>735851</v>
      </c>
      <c r="Y37" s="146">
        <f t="shared" si="7"/>
        <v>0.054073446934229885</v>
      </c>
    </row>
    <row r="38" spans="1:25" ht="19.5" customHeight="1">
      <c r="A38" s="342" t="s">
        <v>300</v>
      </c>
      <c r="B38" s="343">
        <v>21687</v>
      </c>
      <c r="C38" s="344">
        <v>16816</v>
      </c>
      <c r="D38" s="345">
        <v>2</v>
      </c>
      <c r="E38" s="344">
        <v>4</v>
      </c>
      <c r="F38" s="345">
        <f t="shared" si="0"/>
        <v>38509</v>
      </c>
      <c r="G38" s="346">
        <f t="shared" si="1"/>
        <v>0.041090116775361084</v>
      </c>
      <c r="H38" s="343">
        <v>21923</v>
      </c>
      <c r="I38" s="344">
        <v>20343</v>
      </c>
      <c r="J38" s="345"/>
      <c r="K38" s="344">
        <v>58</v>
      </c>
      <c r="L38" s="345">
        <f t="shared" si="2"/>
        <v>42324</v>
      </c>
      <c r="M38" s="347">
        <f t="shared" si="3"/>
        <v>-0.09013798317739341</v>
      </c>
      <c r="N38" s="343">
        <v>60685</v>
      </c>
      <c r="O38" s="344">
        <v>57247</v>
      </c>
      <c r="P38" s="345">
        <v>57</v>
      </c>
      <c r="Q38" s="344">
        <v>7</v>
      </c>
      <c r="R38" s="345">
        <f t="shared" si="4"/>
        <v>117996</v>
      </c>
      <c r="S38" s="346">
        <f t="shared" si="5"/>
        <v>0.04037057337053026</v>
      </c>
      <c r="T38" s="363">
        <v>61347</v>
      </c>
      <c r="U38" s="344">
        <v>60064</v>
      </c>
      <c r="V38" s="345">
        <v>67</v>
      </c>
      <c r="W38" s="344">
        <v>96</v>
      </c>
      <c r="X38" s="345">
        <f t="shared" si="6"/>
        <v>121574</v>
      </c>
      <c r="Y38" s="348">
        <f t="shared" si="7"/>
        <v>-0.02943063483968611</v>
      </c>
    </row>
    <row r="39" spans="1:25" ht="19.5" customHeight="1">
      <c r="A39" s="349" t="s">
        <v>301</v>
      </c>
      <c r="B39" s="350">
        <v>17177</v>
      </c>
      <c r="C39" s="351">
        <v>16414</v>
      </c>
      <c r="D39" s="352">
        <v>57</v>
      </c>
      <c r="E39" s="351">
        <v>60</v>
      </c>
      <c r="F39" s="352">
        <f t="shared" si="0"/>
        <v>33708</v>
      </c>
      <c r="G39" s="353">
        <f t="shared" si="1"/>
        <v>0.03596732338580257</v>
      </c>
      <c r="H39" s="350">
        <v>17175</v>
      </c>
      <c r="I39" s="351">
        <v>17241</v>
      </c>
      <c r="J39" s="352">
        <v>0</v>
      </c>
      <c r="K39" s="351"/>
      <c r="L39" s="352">
        <f t="shared" si="2"/>
        <v>34416</v>
      </c>
      <c r="M39" s="354">
        <f t="shared" si="3"/>
        <v>-0.020571827057182746</v>
      </c>
      <c r="N39" s="350">
        <v>47338</v>
      </c>
      <c r="O39" s="351">
        <v>47808</v>
      </c>
      <c r="P39" s="352">
        <v>64</v>
      </c>
      <c r="Q39" s="351">
        <v>66</v>
      </c>
      <c r="R39" s="352">
        <f t="shared" si="4"/>
        <v>95276</v>
      </c>
      <c r="S39" s="353">
        <f t="shared" si="5"/>
        <v>0.03259726387717076</v>
      </c>
      <c r="T39" s="364">
        <v>49451</v>
      </c>
      <c r="U39" s="351">
        <v>48678</v>
      </c>
      <c r="V39" s="352">
        <v>3</v>
      </c>
      <c r="W39" s="351">
        <v>3</v>
      </c>
      <c r="X39" s="352">
        <f t="shared" si="6"/>
        <v>98135</v>
      </c>
      <c r="Y39" s="355">
        <f t="shared" si="7"/>
        <v>-0.029133336730014725</v>
      </c>
    </row>
    <row r="40" spans="1:25" ht="19.5" customHeight="1">
      <c r="A40" s="349" t="s">
        <v>302</v>
      </c>
      <c r="B40" s="350">
        <v>16301</v>
      </c>
      <c r="C40" s="351">
        <v>13635</v>
      </c>
      <c r="D40" s="352">
        <v>0</v>
      </c>
      <c r="E40" s="351">
        <v>0</v>
      </c>
      <c r="F40" s="352">
        <f t="shared" si="0"/>
        <v>29936</v>
      </c>
      <c r="G40" s="353">
        <f t="shared" si="1"/>
        <v>0.031942500085362105</v>
      </c>
      <c r="H40" s="350">
        <v>15635</v>
      </c>
      <c r="I40" s="351">
        <v>12371</v>
      </c>
      <c r="J40" s="352">
        <v>0</v>
      </c>
      <c r="K40" s="351"/>
      <c r="L40" s="352">
        <f t="shared" si="2"/>
        <v>28006</v>
      </c>
      <c r="M40" s="354">
        <f t="shared" si="3"/>
        <v>0.06891380418481763</v>
      </c>
      <c r="N40" s="350">
        <v>46464</v>
      </c>
      <c r="O40" s="351">
        <v>44106</v>
      </c>
      <c r="P40" s="352">
        <v>61</v>
      </c>
      <c r="Q40" s="351">
        <v>65</v>
      </c>
      <c r="R40" s="352">
        <f t="shared" si="4"/>
        <v>90696</v>
      </c>
      <c r="S40" s="353">
        <f t="shared" si="5"/>
        <v>0.031030285114865018</v>
      </c>
      <c r="T40" s="364">
        <v>45152</v>
      </c>
      <c r="U40" s="351">
        <v>39531</v>
      </c>
      <c r="V40" s="352">
        <v>0</v>
      </c>
      <c r="W40" s="351"/>
      <c r="X40" s="352">
        <f t="shared" si="6"/>
        <v>84683</v>
      </c>
      <c r="Y40" s="355">
        <f t="shared" si="7"/>
        <v>0.07100598703399741</v>
      </c>
    </row>
    <row r="41" spans="1:25" ht="19.5" customHeight="1">
      <c r="A41" s="349" t="s">
        <v>303</v>
      </c>
      <c r="B41" s="350">
        <v>14267</v>
      </c>
      <c r="C41" s="351">
        <v>12984</v>
      </c>
      <c r="D41" s="352">
        <v>0</v>
      </c>
      <c r="E41" s="351">
        <v>0</v>
      </c>
      <c r="F41" s="352">
        <f t="shared" si="0"/>
        <v>27251</v>
      </c>
      <c r="G41" s="353">
        <f t="shared" si="1"/>
        <v>0.02907753440092874</v>
      </c>
      <c r="H41" s="350">
        <v>13233</v>
      </c>
      <c r="I41" s="351">
        <v>11415</v>
      </c>
      <c r="J41" s="352"/>
      <c r="K41" s="351"/>
      <c r="L41" s="352">
        <f t="shared" si="2"/>
        <v>24648</v>
      </c>
      <c r="M41" s="354">
        <f t="shared" si="3"/>
        <v>0.10560694579681917</v>
      </c>
      <c r="N41" s="350">
        <v>39897</v>
      </c>
      <c r="O41" s="351">
        <v>40415</v>
      </c>
      <c r="P41" s="352">
        <v>12</v>
      </c>
      <c r="Q41" s="351">
        <v>12</v>
      </c>
      <c r="R41" s="352">
        <f t="shared" si="4"/>
        <v>80336</v>
      </c>
      <c r="S41" s="353">
        <f t="shared" si="5"/>
        <v>0.027485765469125387</v>
      </c>
      <c r="T41" s="364">
        <v>40350</v>
      </c>
      <c r="U41" s="351">
        <v>37869</v>
      </c>
      <c r="V41" s="352"/>
      <c r="W41" s="351"/>
      <c r="X41" s="352">
        <f t="shared" si="6"/>
        <v>78219</v>
      </c>
      <c r="Y41" s="355">
        <f t="shared" si="7"/>
        <v>0.02706503534946747</v>
      </c>
    </row>
    <row r="42" spans="1:25" ht="19.5" customHeight="1">
      <c r="A42" s="349" t="s">
        <v>304</v>
      </c>
      <c r="B42" s="350">
        <v>9121</v>
      </c>
      <c r="C42" s="351">
        <v>12779</v>
      </c>
      <c r="D42" s="352">
        <v>12</v>
      </c>
      <c r="E42" s="351">
        <v>10</v>
      </c>
      <c r="F42" s="352">
        <f t="shared" si="0"/>
        <v>21922</v>
      </c>
      <c r="G42" s="353">
        <f t="shared" si="1"/>
        <v>0.023391351111414622</v>
      </c>
      <c r="H42" s="350">
        <v>8262</v>
      </c>
      <c r="I42" s="351">
        <v>10187</v>
      </c>
      <c r="J42" s="352"/>
      <c r="K42" s="351"/>
      <c r="L42" s="352">
        <f t="shared" si="2"/>
        <v>18449</v>
      </c>
      <c r="M42" s="354">
        <f t="shared" si="3"/>
        <v>0.18824868556561336</v>
      </c>
      <c r="N42" s="350">
        <v>23234</v>
      </c>
      <c r="O42" s="351">
        <v>29005</v>
      </c>
      <c r="P42" s="352">
        <v>12</v>
      </c>
      <c r="Q42" s="351">
        <v>10</v>
      </c>
      <c r="R42" s="352">
        <f t="shared" si="4"/>
        <v>52261</v>
      </c>
      <c r="S42" s="353">
        <f t="shared" si="5"/>
        <v>0.01788032251023155</v>
      </c>
      <c r="T42" s="364">
        <v>21861</v>
      </c>
      <c r="U42" s="351">
        <v>26134</v>
      </c>
      <c r="V42" s="352">
        <v>0</v>
      </c>
      <c r="W42" s="351">
        <v>0</v>
      </c>
      <c r="X42" s="352">
        <f t="shared" si="6"/>
        <v>47995</v>
      </c>
      <c r="Y42" s="355">
        <f t="shared" si="7"/>
        <v>0.08888425877695583</v>
      </c>
    </row>
    <row r="43" spans="1:25" ht="19.5" customHeight="1">
      <c r="A43" s="349" t="s">
        <v>305</v>
      </c>
      <c r="B43" s="350">
        <v>9549</v>
      </c>
      <c r="C43" s="351">
        <v>9111</v>
      </c>
      <c r="D43" s="352">
        <v>0</v>
      </c>
      <c r="E43" s="351">
        <v>0</v>
      </c>
      <c r="F43" s="352">
        <f t="shared" si="0"/>
        <v>18660</v>
      </c>
      <c r="G43" s="353">
        <f t="shared" si="1"/>
        <v>0.01991071123706764</v>
      </c>
      <c r="H43" s="350">
        <v>10831</v>
      </c>
      <c r="I43" s="351">
        <v>7926</v>
      </c>
      <c r="J43" s="352">
        <v>118</v>
      </c>
      <c r="K43" s="351">
        <v>0</v>
      </c>
      <c r="L43" s="352">
        <f t="shared" si="2"/>
        <v>18875</v>
      </c>
      <c r="M43" s="354">
        <f t="shared" si="3"/>
        <v>-0.01139072847682121</v>
      </c>
      <c r="N43" s="350">
        <v>29357</v>
      </c>
      <c r="O43" s="351">
        <v>26661</v>
      </c>
      <c r="P43" s="352"/>
      <c r="Q43" s="351">
        <v>0</v>
      </c>
      <c r="R43" s="352">
        <f t="shared" si="4"/>
        <v>56018</v>
      </c>
      <c r="S43" s="353">
        <f t="shared" si="5"/>
        <v>0.019165724084463577</v>
      </c>
      <c r="T43" s="364">
        <v>29729</v>
      </c>
      <c r="U43" s="351">
        <v>26693</v>
      </c>
      <c r="V43" s="352">
        <v>118</v>
      </c>
      <c r="W43" s="351">
        <v>0</v>
      </c>
      <c r="X43" s="352">
        <f t="shared" si="6"/>
        <v>56540</v>
      </c>
      <c r="Y43" s="355">
        <f t="shared" si="7"/>
        <v>-0.009232401839405768</v>
      </c>
    </row>
    <row r="44" spans="1:25" ht="19.5" customHeight="1">
      <c r="A44" s="349" t="s">
        <v>306</v>
      </c>
      <c r="B44" s="350">
        <v>5304</v>
      </c>
      <c r="C44" s="351">
        <v>5662</v>
      </c>
      <c r="D44" s="352">
        <v>3</v>
      </c>
      <c r="E44" s="351">
        <v>2</v>
      </c>
      <c r="F44" s="352">
        <f>SUM(B44:E44)</f>
        <v>10971</v>
      </c>
      <c r="G44" s="353">
        <f>F44/$F$9</f>
        <v>0.011706345818964046</v>
      </c>
      <c r="H44" s="350">
        <v>7258</v>
      </c>
      <c r="I44" s="351">
        <v>8177</v>
      </c>
      <c r="J44" s="352"/>
      <c r="K44" s="351"/>
      <c r="L44" s="352">
        <f>SUM(H44:K44)</f>
        <v>15435</v>
      </c>
      <c r="M44" s="354">
        <f t="shared" si="3"/>
        <v>-0.28921282798833814</v>
      </c>
      <c r="N44" s="350">
        <v>16730</v>
      </c>
      <c r="O44" s="351">
        <v>18602</v>
      </c>
      <c r="P44" s="352">
        <v>7</v>
      </c>
      <c r="Q44" s="351">
        <v>9</v>
      </c>
      <c r="R44" s="352">
        <f>SUM(N44:Q44)</f>
        <v>35348</v>
      </c>
      <c r="S44" s="353">
        <f>R44/$R$9</f>
        <v>0.012093791548031321</v>
      </c>
      <c r="T44" s="364">
        <v>22597</v>
      </c>
      <c r="U44" s="351">
        <v>23709</v>
      </c>
      <c r="V44" s="352">
        <v>268</v>
      </c>
      <c r="W44" s="351">
        <v>90</v>
      </c>
      <c r="X44" s="352">
        <f>SUM(T44:W44)</f>
        <v>46664</v>
      </c>
      <c r="Y44" s="355">
        <f>IF(ISERROR(R44/X44-1),"         /0",(R44/X44-1))</f>
        <v>-0.24249957140408018</v>
      </c>
    </row>
    <row r="45" spans="1:25" ht="19.5" customHeight="1">
      <c r="A45" s="349" t="s">
        <v>307</v>
      </c>
      <c r="B45" s="350">
        <v>4643</v>
      </c>
      <c r="C45" s="351">
        <v>3855</v>
      </c>
      <c r="D45" s="352">
        <v>1</v>
      </c>
      <c r="E45" s="351">
        <v>0</v>
      </c>
      <c r="F45" s="352">
        <f t="shared" si="0"/>
        <v>8499</v>
      </c>
      <c r="G45" s="353">
        <f t="shared" si="1"/>
        <v>0.009068656741899135</v>
      </c>
      <c r="H45" s="350">
        <v>485</v>
      </c>
      <c r="I45" s="351">
        <v>303</v>
      </c>
      <c r="J45" s="352">
        <v>1</v>
      </c>
      <c r="K45" s="351"/>
      <c r="L45" s="352">
        <f t="shared" si="2"/>
        <v>789</v>
      </c>
      <c r="M45" s="354">
        <f t="shared" si="3"/>
        <v>9.771863117870723</v>
      </c>
      <c r="N45" s="350">
        <v>14313</v>
      </c>
      <c r="O45" s="351">
        <v>13126</v>
      </c>
      <c r="P45" s="352">
        <v>2</v>
      </c>
      <c r="Q45" s="351">
        <v>0</v>
      </c>
      <c r="R45" s="352">
        <f t="shared" si="4"/>
        <v>27441</v>
      </c>
      <c r="S45" s="353">
        <f t="shared" si="5"/>
        <v>0.009388529304897801</v>
      </c>
      <c r="T45" s="364">
        <v>1538</v>
      </c>
      <c r="U45" s="351">
        <v>1086</v>
      </c>
      <c r="V45" s="352">
        <v>2</v>
      </c>
      <c r="W45" s="351"/>
      <c r="X45" s="352">
        <f t="shared" si="6"/>
        <v>2626</v>
      </c>
      <c r="Y45" s="355" t="s">
        <v>45</v>
      </c>
    </row>
    <row r="46" spans="1:25" ht="19.5" customHeight="1">
      <c r="A46" s="349" t="s">
        <v>308</v>
      </c>
      <c r="B46" s="350">
        <v>2838</v>
      </c>
      <c r="C46" s="351">
        <v>2579</v>
      </c>
      <c r="D46" s="352">
        <v>0</v>
      </c>
      <c r="E46" s="351">
        <v>0</v>
      </c>
      <c r="F46" s="352">
        <f>SUM(B46:E46)</f>
        <v>5417</v>
      </c>
      <c r="G46" s="353">
        <f>F46/$F$9</f>
        <v>0.005780081606173388</v>
      </c>
      <c r="H46" s="350">
        <v>1650</v>
      </c>
      <c r="I46" s="351">
        <v>1769</v>
      </c>
      <c r="J46" s="352"/>
      <c r="K46" s="351"/>
      <c r="L46" s="352">
        <f>SUM(H46:K46)</f>
        <v>3419</v>
      </c>
      <c r="M46" s="354">
        <f>IF(ISERROR(F46/L46-1),"         /0",(F46/L46-1))</f>
        <v>0.5843813980696111</v>
      </c>
      <c r="N46" s="350">
        <v>8300</v>
      </c>
      <c r="O46" s="351">
        <v>7918</v>
      </c>
      <c r="P46" s="352">
        <v>0</v>
      </c>
      <c r="Q46" s="351">
        <v>0</v>
      </c>
      <c r="R46" s="352">
        <f>SUM(N46:Q46)</f>
        <v>16218</v>
      </c>
      <c r="S46" s="353">
        <f>R46/$R$9</f>
        <v>0.005548747067046847</v>
      </c>
      <c r="T46" s="364">
        <v>4501</v>
      </c>
      <c r="U46" s="351">
        <v>4554</v>
      </c>
      <c r="V46" s="352">
        <v>0</v>
      </c>
      <c r="W46" s="351">
        <v>2</v>
      </c>
      <c r="X46" s="352">
        <f>SUM(T46:W46)</f>
        <v>9057</v>
      </c>
      <c r="Y46" s="355">
        <f>IF(ISERROR(R46/X46-1),"         /0",(R46/X46-1))</f>
        <v>0.7906591586618086</v>
      </c>
    </row>
    <row r="47" spans="1:25" ht="19.5" customHeight="1">
      <c r="A47" s="349" t="s">
        <v>309</v>
      </c>
      <c r="B47" s="350">
        <v>2736</v>
      </c>
      <c r="C47" s="351">
        <v>1978</v>
      </c>
      <c r="D47" s="352">
        <v>0</v>
      </c>
      <c r="E47" s="351">
        <v>0</v>
      </c>
      <c r="F47" s="352">
        <f t="shared" si="0"/>
        <v>4714</v>
      </c>
      <c r="G47" s="353">
        <f t="shared" si="1"/>
        <v>0.005029962099224912</v>
      </c>
      <c r="H47" s="350">
        <v>1642</v>
      </c>
      <c r="I47" s="351">
        <v>2387</v>
      </c>
      <c r="J47" s="352"/>
      <c r="K47" s="351"/>
      <c r="L47" s="352">
        <f t="shared" si="2"/>
        <v>4029</v>
      </c>
      <c r="M47" s="354">
        <f t="shared" si="3"/>
        <v>0.17001737403822292</v>
      </c>
      <c r="N47" s="350">
        <v>7468</v>
      </c>
      <c r="O47" s="351">
        <v>6732</v>
      </c>
      <c r="P47" s="352">
        <v>1</v>
      </c>
      <c r="Q47" s="351">
        <v>1</v>
      </c>
      <c r="R47" s="352">
        <f t="shared" si="4"/>
        <v>14202</v>
      </c>
      <c r="S47" s="353">
        <f t="shared" si="5"/>
        <v>0.004859002703551568</v>
      </c>
      <c r="T47" s="364">
        <v>4954</v>
      </c>
      <c r="U47" s="351">
        <v>5745</v>
      </c>
      <c r="V47" s="352"/>
      <c r="W47" s="351"/>
      <c r="X47" s="352">
        <f t="shared" si="6"/>
        <v>10699</v>
      </c>
      <c r="Y47" s="355">
        <f t="shared" si="7"/>
        <v>0.3274137769885035</v>
      </c>
    </row>
    <row r="48" spans="1:25" ht="19.5" customHeight="1">
      <c r="A48" s="349" t="s">
        <v>310</v>
      </c>
      <c r="B48" s="350">
        <v>2484</v>
      </c>
      <c r="C48" s="351">
        <v>1930</v>
      </c>
      <c r="D48" s="352">
        <v>0</v>
      </c>
      <c r="E48" s="351">
        <v>0</v>
      </c>
      <c r="F48" s="352">
        <f t="shared" si="0"/>
        <v>4414</v>
      </c>
      <c r="G48" s="353">
        <f t="shared" si="1"/>
        <v>0.00470985420152286</v>
      </c>
      <c r="H48" s="350">
        <v>1227</v>
      </c>
      <c r="I48" s="351">
        <v>1081</v>
      </c>
      <c r="J48" s="352"/>
      <c r="K48" s="351"/>
      <c r="L48" s="352">
        <f t="shared" si="2"/>
        <v>2308</v>
      </c>
      <c r="M48" s="354">
        <f t="shared" si="3"/>
        <v>0.9124783362218372</v>
      </c>
      <c r="N48" s="350">
        <v>7086</v>
      </c>
      <c r="O48" s="351">
        <v>5729</v>
      </c>
      <c r="P48" s="352"/>
      <c r="Q48" s="351"/>
      <c r="R48" s="352">
        <f t="shared" si="4"/>
        <v>12815</v>
      </c>
      <c r="S48" s="353">
        <f t="shared" si="5"/>
        <v>0.004384461318547622</v>
      </c>
      <c r="T48" s="364">
        <v>3302</v>
      </c>
      <c r="U48" s="351">
        <v>2877</v>
      </c>
      <c r="V48" s="352">
        <v>0</v>
      </c>
      <c r="W48" s="351">
        <v>2</v>
      </c>
      <c r="X48" s="352">
        <f t="shared" si="6"/>
        <v>6181</v>
      </c>
      <c r="Y48" s="355">
        <f t="shared" si="7"/>
        <v>1.073289111794208</v>
      </c>
    </row>
    <row r="49" spans="1:25" ht="19.5" customHeight="1">
      <c r="A49" s="349" t="s">
        <v>311</v>
      </c>
      <c r="B49" s="350">
        <v>1948</v>
      </c>
      <c r="C49" s="351">
        <v>2202</v>
      </c>
      <c r="D49" s="352">
        <v>0</v>
      </c>
      <c r="E49" s="351">
        <v>0</v>
      </c>
      <c r="F49" s="352">
        <f>SUM(B49:E49)</f>
        <v>4150</v>
      </c>
      <c r="G49" s="353">
        <f>F49/$F$9</f>
        <v>0.004428159251545054</v>
      </c>
      <c r="H49" s="350">
        <v>1375</v>
      </c>
      <c r="I49" s="351">
        <v>1610</v>
      </c>
      <c r="J49" s="352"/>
      <c r="K49" s="351"/>
      <c r="L49" s="352">
        <f>SUM(H49:K49)</f>
        <v>2985</v>
      </c>
      <c r="M49" s="354">
        <f>IF(ISERROR(F49/L49-1),"         /0",(F49/L49-1))</f>
        <v>0.39028475711892807</v>
      </c>
      <c r="N49" s="350">
        <v>4540</v>
      </c>
      <c r="O49" s="351">
        <v>4942</v>
      </c>
      <c r="P49" s="352"/>
      <c r="Q49" s="351"/>
      <c r="R49" s="352">
        <f>SUM(N49:Q49)</f>
        <v>9482</v>
      </c>
      <c r="S49" s="353">
        <f>R49/$R$9</f>
        <v>0.0032441250271142068</v>
      </c>
      <c r="T49" s="364">
        <v>3964</v>
      </c>
      <c r="U49" s="351">
        <v>3822</v>
      </c>
      <c r="V49" s="352"/>
      <c r="W49" s="351"/>
      <c r="X49" s="352">
        <f>SUM(T49:W49)</f>
        <v>7786</v>
      </c>
      <c r="Y49" s="355">
        <f>IF(ISERROR(R49/X49-1),"         /0",(R49/X49-1))</f>
        <v>0.2178268687387619</v>
      </c>
    </row>
    <row r="50" spans="1:25" ht="19.5" customHeight="1">
      <c r="A50" s="349" t="s">
        <v>312</v>
      </c>
      <c r="B50" s="350">
        <v>1753</v>
      </c>
      <c r="C50" s="351">
        <v>2168</v>
      </c>
      <c r="D50" s="352">
        <v>0</v>
      </c>
      <c r="E50" s="351">
        <v>0</v>
      </c>
      <c r="F50" s="352">
        <f>SUM(B50:E50)</f>
        <v>3921</v>
      </c>
      <c r="G50" s="353">
        <f>F50/$F$9</f>
        <v>0.004183810222965821</v>
      </c>
      <c r="H50" s="350">
        <v>2034</v>
      </c>
      <c r="I50" s="351">
        <v>2128</v>
      </c>
      <c r="J50" s="352"/>
      <c r="K50" s="351"/>
      <c r="L50" s="352">
        <f>SUM(H50:K50)</f>
        <v>4162</v>
      </c>
      <c r="M50" s="354">
        <f>IF(ISERROR(F50/L50-1),"         /0",(F50/L50-1))</f>
        <v>-0.05790485343584817</v>
      </c>
      <c r="N50" s="350">
        <v>5282</v>
      </c>
      <c r="O50" s="351">
        <v>6320</v>
      </c>
      <c r="P50" s="352">
        <v>52</v>
      </c>
      <c r="Q50" s="351">
        <v>25</v>
      </c>
      <c r="R50" s="352">
        <f>SUM(N50:Q50)</f>
        <v>11679</v>
      </c>
      <c r="S50" s="353">
        <f>R50/$R$9</f>
        <v>0.0039957958438796475</v>
      </c>
      <c r="T50" s="364">
        <v>5754</v>
      </c>
      <c r="U50" s="351">
        <v>6341</v>
      </c>
      <c r="V50" s="352"/>
      <c r="W50" s="351"/>
      <c r="X50" s="352">
        <f>SUM(T50:W50)</f>
        <v>12095</v>
      </c>
      <c r="Y50" s="355">
        <f>IF(ISERROR(R50/X50-1),"         /0",(R50/X50-1))</f>
        <v>-0.034394377842083546</v>
      </c>
    </row>
    <row r="51" spans="1:25" ht="19.5" customHeight="1">
      <c r="A51" s="349" t="s">
        <v>313</v>
      </c>
      <c r="B51" s="350">
        <v>1085</v>
      </c>
      <c r="C51" s="351">
        <v>1075</v>
      </c>
      <c r="D51" s="352">
        <v>0</v>
      </c>
      <c r="E51" s="351">
        <v>0</v>
      </c>
      <c r="F51" s="352">
        <f t="shared" si="0"/>
        <v>2160</v>
      </c>
      <c r="G51" s="353">
        <f t="shared" si="1"/>
        <v>0.0023047768634547753</v>
      </c>
      <c r="H51" s="350">
        <v>1456</v>
      </c>
      <c r="I51" s="351">
        <v>1530</v>
      </c>
      <c r="J51" s="352">
        <v>61</v>
      </c>
      <c r="K51" s="351">
        <v>0</v>
      </c>
      <c r="L51" s="352">
        <f t="shared" si="2"/>
        <v>3047</v>
      </c>
      <c r="M51" s="354">
        <f t="shared" si="3"/>
        <v>-0.29110600590744995</v>
      </c>
      <c r="N51" s="350">
        <v>3962</v>
      </c>
      <c r="O51" s="351">
        <v>3840</v>
      </c>
      <c r="P51" s="352"/>
      <c r="Q51" s="351"/>
      <c r="R51" s="352">
        <f t="shared" si="4"/>
        <v>7802</v>
      </c>
      <c r="S51" s="353">
        <f t="shared" si="5"/>
        <v>0.002669338057534807</v>
      </c>
      <c r="T51" s="364">
        <v>4127</v>
      </c>
      <c r="U51" s="351">
        <v>4265</v>
      </c>
      <c r="V51" s="352">
        <v>61</v>
      </c>
      <c r="W51" s="351">
        <v>0</v>
      </c>
      <c r="X51" s="352">
        <f t="shared" si="6"/>
        <v>8453</v>
      </c>
      <c r="Y51" s="355">
        <f t="shared" si="7"/>
        <v>-0.07701407784218617</v>
      </c>
    </row>
    <row r="52" spans="1:25" ht="19.5" customHeight="1">
      <c r="A52" s="349" t="s">
        <v>314</v>
      </c>
      <c r="B52" s="350">
        <v>1078</v>
      </c>
      <c r="C52" s="351">
        <v>1034</v>
      </c>
      <c r="D52" s="352">
        <v>0</v>
      </c>
      <c r="E52" s="351">
        <v>0</v>
      </c>
      <c r="F52" s="352">
        <f t="shared" si="0"/>
        <v>2112</v>
      </c>
      <c r="G52" s="353">
        <f t="shared" si="1"/>
        <v>0.002253559599822447</v>
      </c>
      <c r="H52" s="350">
        <v>902</v>
      </c>
      <c r="I52" s="351">
        <v>907</v>
      </c>
      <c r="J52" s="352"/>
      <c r="K52" s="351"/>
      <c r="L52" s="352">
        <f t="shared" si="2"/>
        <v>1809</v>
      </c>
      <c r="M52" s="354">
        <f t="shared" si="3"/>
        <v>0.16749585406301826</v>
      </c>
      <c r="N52" s="350">
        <v>2713</v>
      </c>
      <c r="O52" s="351">
        <v>2654</v>
      </c>
      <c r="P52" s="352"/>
      <c r="Q52" s="351"/>
      <c r="R52" s="352">
        <f t="shared" si="4"/>
        <v>5367</v>
      </c>
      <c r="S52" s="353">
        <f t="shared" si="5"/>
        <v>0.0018362390867456178</v>
      </c>
      <c r="T52" s="364">
        <v>2882</v>
      </c>
      <c r="U52" s="351">
        <v>2849</v>
      </c>
      <c r="V52" s="352"/>
      <c r="W52" s="351"/>
      <c r="X52" s="352">
        <f t="shared" si="6"/>
        <v>5731</v>
      </c>
      <c r="Y52" s="355">
        <f t="shared" si="7"/>
        <v>-0.06351422090385617</v>
      </c>
    </row>
    <row r="53" spans="1:25" ht="19.5" customHeight="1">
      <c r="A53" s="349" t="s">
        <v>315</v>
      </c>
      <c r="B53" s="350">
        <v>443</v>
      </c>
      <c r="C53" s="351">
        <v>296</v>
      </c>
      <c r="D53" s="352">
        <v>0</v>
      </c>
      <c r="E53" s="351">
        <v>0</v>
      </c>
      <c r="F53" s="352">
        <f t="shared" si="0"/>
        <v>739</v>
      </c>
      <c r="G53" s="353">
        <f t="shared" si="1"/>
        <v>0.0007885324546727217</v>
      </c>
      <c r="H53" s="350">
        <v>115</v>
      </c>
      <c r="I53" s="351">
        <v>168</v>
      </c>
      <c r="J53" s="352"/>
      <c r="K53" s="351"/>
      <c r="L53" s="352">
        <f t="shared" si="2"/>
        <v>283</v>
      </c>
      <c r="M53" s="354" t="s">
        <v>45</v>
      </c>
      <c r="N53" s="350">
        <v>1473</v>
      </c>
      <c r="O53" s="351">
        <v>1095</v>
      </c>
      <c r="P53" s="352"/>
      <c r="Q53" s="351"/>
      <c r="R53" s="352">
        <f t="shared" si="4"/>
        <v>2568</v>
      </c>
      <c r="S53" s="353">
        <f t="shared" si="5"/>
        <v>0.0008786029392142252</v>
      </c>
      <c r="T53" s="364">
        <v>715</v>
      </c>
      <c r="U53" s="351">
        <v>730</v>
      </c>
      <c r="V53" s="352"/>
      <c r="W53" s="351"/>
      <c r="X53" s="352">
        <f t="shared" si="6"/>
        <v>1445</v>
      </c>
      <c r="Y53" s="355" t="s">
        <v>45</v>
      </c>
    </row>
    <row r="54" spans="1:25" ht="19.5" customHeight="1" thickBot="1">
      <c r="A54" s="356" t="s">
        <v>274</v>
      </c>
      <c r="B54" s="357">
        <v>22261</v>
      </c>
      <c r="C54" s="358">
        <v>19887</v>
      </c>
      <c r="D54" s="359">
        <v>52</v>
      </c>
      <c r="E54" s="358">
        <v>11</v>
      </c>
      <c r="F54" s="359">
        <f aca="true" t="shared" si="16" ref="F54:F59">SUM(B54:E54)</f>
        <v>42211</v>
      </c>
      <c r="G54" s="360">
        <f aca="true" t="shared" si="17" ref="G54:G59">F54/$F$9</f>
        <v>0.045040248233004405</v>
      </c>
      <c r="H54" s="357">
        <v>20634</v>
      </c>
      <c r="I54" s="358">
        <v>22190</v>
      </c>
      <c r="J54" s="359">
        <v>494</v>
      </c>
      <c r="K54" s="358">
        <v>531</v>
      </c>
      <c r="L54" s="359">
        <f aca="true" t="shared" si="18" ref="L54:L59">SUM(H54:K54)</f>
        <v>43849</v>
      </c>
      <c r="M54" s="361">
        <f aca="true" t="shared" si="19" ref="M54:M59">IF(ISERROR(F54/L54-1),"         /0",(F54/L54-1))</f>
        <v>-0.037355469908093686</v>
      </c>
      <c r="N54" s="357">
        <v>70629</v>
      </c>
      <c r="O54" s="358">
        <v>66653</v>
      </c>
      <c r="P54" s="359">
        <v>1283</v>
      </c>
      <c r="Q54" s="358">
        <v>1571</v>
      </c>
      <c r="R54" s="359">
        <f aca="true" t="shared" si="20" ref="R54:R59">SUM(N54:Q54)</f>
        <v>140136</v>
      </c>
      <c r="S54" s="360">
        <f aca="true" t="shared" si="21" ref="S54:S59">R54/$R$9</f>
        <v>0.04794544450534449</v>
      </c>
      <c r="T54" s="365">
        <v>66317</v>
      </c>
      <c r="U54" s="358">
        <v>65496</v>
      </c>
      <c r="V54" s="359">
        <v>3407</v>
      </c>
      <c r="W54" s="358">
        <v>2748</v>
      </c>
      <c r="X54" s="359">
        <f aca="true" t="shared" si="22" ref="X54:X59">SUM(T54:W54)</f>
        <v>137968</v>
      </c>
      <c r="Y54" s="362">
        <f aca="true" t="shared" si="23" ref="Y54:Y59">IF(ISERROR(R54/X54-1),"         /0",(R54/X54-1))</f>
        <v>0.015713788704627252</v>
      </c>
    </row>
    <row r="55" spans="1:25" s="145" customFormat="1" ht="19.5" customHeight="1">
      <c r="A55" s="152" t="s">
        <v>54</v>
      </c>
      <c r="B55" s="149">
        <f>SUM(B56:B70)</f>
        <v>67535</v>
      </c>
      <c r="C55" s="148">
        <f>SUM(C56:C70)</f>
        <v>53959</v>
      </c>
      <c r="D55" s="147">
        <f>SUM(D56:D70)</f>
        <v>27</v>
      </c>
      <c r="E55" s="148">
        <f>SUM(E56:E70)</f>
        <v>0</v>
      </c>
      <c r="F55" s="147">
        <f t="shared" si="16"/>
        <v>121521</v>
      </c>
      <c r="G55" s="150">
        <f t="shared" si="17"/>
        <v>0.12966610612217025</v>
      </c>
      <c r="H55" s="149">
        <f>SUM(H56:H70)</f>
        <v>63409</v>
      </c>
      <c r="I55" s="148">
        <f>SUM(I56:I70)</f>
        <v>50570</v>
      </c>
      <c r="J55" s="147">
        <f>SUM(J56:J70)</f>
        <v>8</v>
      </c>
      <c r="K55" s="148">
        <f>SUM(K56:K70)</f>
        <v>0</v>
      </c>
      <c r="L55" s="147">
        <f t="shared" si="18"/>
        <v>113987</v>
      </c>
      <c r="M55" s="151">
        <f t="shared" si="19"/>
        <v>0.06609525647661574</v>
      </c>
      <c r="N55" s="149">
        <f>SUM(N56:N70)</f>
        <v>207020</v>
      </c>
      <c r="O55" s="148">
        <f>SUM(O56:O70)</f>
        <v>180952</v>
      </c>
      <c r="P55" s="147">
        <f>SUM(P56:P70)</f>
        <v>67</v>
      </c>
      <c r="Q55" s="148">
        <f>SUM(Q56:Q70)</f>
        <v>0</v>
      </c>
      <c r="R55" s="147">
        <f t="shared" si="20"/>
        <v>388039</v>
      </c>
      <c r="S55" s="150">
        <f t="shared" si="21"/>
        <v>0.13276176243370277</v>
      </c>
      <c r="T55" s="149">
        <f>SUM(T56:T70)</f>
        <v>186863</v>
      </c>
      <c r="U55" s="148">
        <f>SUM(U56:U70)</f>
        <v>156095</v>
      </c>
      <c r="V55" s="147">
        <f>SUM(V56:V70)</f>
        <v>63</v>
      </c>
      <c r="W55" s="148">
        <f>SUM(W56:W70)</f>
        <v>27</v>
      </c>
      <c r="X55" s="147">
        <f t="shared" si="22"/>
        <v>343048</v>
      </c>
      <c r="Y55" s="146">
        <f t="shared" si="23"/>
        <v>0.13115074275320082</v>
      </c>
    </row>
    <row r="56" spans="1:25" ht="19.5" customHeight="1">
      <c r="A56" s="342" t="s">
        <v>316</v>
      </c>
      <c r="B56" s="343">
        <v>15697</v>
      </c>
      <c r="C56" s="344">
        <v>13959</v>
      </c>
      <c r="D56" s="345">
        <v>0</v>
      </c>
      <c r="E56" s="344">
        <v>0</v>
      </c>
      <c r="F56" s="345">
        <f t="shared" si="16"/>
        <v>29656</v>
      </c>
      <c r="G56" s="346">
        <f t="shared" si="17"/>
        <v>0.03164373271417353</v>
      </c>
      <c r="H56" s="343">
        <v>14668</v>
      </c>
      <c r="I56" s="344">
        <v>11881</v>
      </c>
      <c r="J56" s="345"/>
      <c r="K56" s="344"/>
      <c r="L56" s="345">
        <f t="shared" si="18"/>
        <v>26549</v>
      </c>
      <c r="M56" s="347">
        <f t="shared" si="19"/>
        <v>0.11702888997702354</v>
      </c>
      <c r="N56" s="343">
        <v>48832</v>
      </c>
      <c r="O56" s="344">
        <v>48453</v>
      </c>
      <c r="P56" s="345">
        <v>1</v>
      </c>
      <c r="Q56" s="344">
        <v>0</v>
      </c>
      <c r="R56" s="345">
        <f t="shared" si="20"/>
        <v>97286</v>
      </c>
      <c r="S56" s="346">
        <f t="shared" si="21"/>
        <v>0.0332849554300604</v>
      </c>
      <c r="T56" s="343">
        <v>37756</v>
      </c>
      <c r="U56" s="344">
        <v>36850</v>
      </c>
      <c r="V56" s="345"/>
      <c r="W56" s="344"/>
      <c r="X56" s="345">
        <f t="shared" si="22"/>
        <v>74606</v>
      </c>
      <c r="Y56" s="348">
        <f t="shared" si="23"/>
        <v>0.3039969975605179</v>
      </c>
    </row>
    <row r="57" spans="1:25" ht="19.5" customHeight="1">
      <c r="A57" s="349" t="s">
        <v>317</v>
      </c>
      <c r="B57" s="350">
        <v>6130</v>
      </c>
      <c r="C57" s="351">
        <v>4239</v>
      </c>
      <c r="D57" s="352">
        <v>0</v>
      </c>
      <c r="E57" s="351">
        <v>0</v>
      </c>
      <c r="F57" s="352">
        <f t="shared" si="16"/>
        <v>10369</v>
      </c>
      <c r="G57" s="353">
        <f t="shared" si="17"/>
        <v>0.011063995970908595</v>
      </c>
      <c r="H57" s="350">
        <v>6052</v>
      </c>
      <c r="I57" s="351">
        <v>3576</v>
      </c>
      <c r="J57" s="352"/>
      <c r="K57" s="351"/>
      <c r="L57" s="352">
        <f t="shared" si="18"/>
        <v>9628</v>
      </c>
      <c r="M57" s="354">
        <f t="shared" si="19"/>
        <v>0.07696302451184045</v>
      </c>
      <c r="N57" s="350">
        <v>21498</v>
      </c>
      <c r="O57" s="351">
        <v>14171</v>
      </c>
      <c r="P57" s="352">
        <v>1</v>
      </c>
      <c r="Q57" s="351"/>
      <c r="R57" s="352">
        <f t="shared" si="20"/>
        <v>35670</v>
      </c>
      <c r="S57" s="353">
        <f t="shared" si="21"/>
        <v>0.012203959050534039</v>
      </c>
      <c r="T57" s="350">
        <v>20032</v>
      </c>
      <c r="U57" s="351">
        <v>11456</v>
      </c>
      <c r="V57" s="352"/>
      <c r="W57" s="351"/>
      <c r="X57" s="352">
        <f t="shared" si="22"/>
        <v>31488</v>
      </c>
      <c r="Y57" s="355">
        <f t="shared" si="23"/>
        <v>0.1328125</v>
      </c>
    </row>
    <row r="58" spans="1:25" ht="19.5" customHeight="1">
      <c r="A58" s="349" t="s">
        <v>318</v>
      </c>
      <c r="B58" s="350">
        <v>3678</v>
      </c>
      <c r="C58" s="351">
        <v>4412</v>
      </c>
      <c r="D58" s="352">
        <v>0</v>
      </c>
      <c r="E58" s="351">
        <v>0</v>
      </c>
      <c r="F58" s="352">
        <f t="shared" si="16"/>
        <v>8090</v>
      </c>
      <c r="G58" s="353">
        <f t="shared" si="17"/>
        <v>0.008632242974698673</v>
      </c>
      <c r="H58" s="350">
        <v>5145</v>
      </c>
      <c r="I58" s="351">
        <v>4712</v>
      </c>
      <c r="J58" s="352"/>
      <c r="K58" s="351"/>
      <c r="L58" s="352">
        <f t="shared" si="18"/>
        <v>9857</v>
      </c>
      <c r="M58" s="354">
        <f t="shared" si="19"/>
        <v>-0.1792634675864868</v>
      </c>
      <c r="N58" s="350">
        <v>13545</v>
      </c>
      <c r="O58" s="351">
        <v>13679</v>
      </c>
      <c r="P58" s="352"/>
      <c r="Q58" s="351"/>
      <c r="R58" s="352">
        <f t="shared" si="20"/>
        <v>27224</v>
      </c>
      <c r="S58" s="353">
        <f t="shared" si="21"/>
        <v>0.009314285987993795</v>
      </c>
      <c r="T58" s="350">
        <v>13902</v>
      </c>
      <c r="U58" s="351">
        <v>13843</v>
      </c>
      <c r="V58" s="352"/>
      <c r="W58" s="351"/>
      <c r="X58" s="352">
        <f t="shared" si="22"/>
        <v>27745</v>
      </c>
      <c r="Y58" s="355">
        <f t="shared" si="23"/>
        <v>-0.018778158226707475</v>
      </c>
    </row>
    <row r="59" spans="1:25" ht="19.5" customHeight="1">
      <c r="A59" s="349" t="s">
        <v>319</v>
      </c>
      <c r="B59" s="350">
        <v>4184</v>
      </c>
      <c r="C59" s="351">
        <v>3340</v>
      </c>
      <c r="D59" s="352">
        <v>0</v>
      </c>
      <c r="E59" s="351">
        <v>0</v>
      </c>
      <c r="F59" s="352">
        <f t="shared" si="16"/>
        <v>7524</v>
      </c>
      <c r="G59" s="353">
        <f t="shared" si="17"/>
        <v>0.008028306074367466</v>
      </c>
      <c r="H59" s="350">
        <v>4544</v>
      </c>
      <c r="I59" s="351">
        <v>4014</v>
      </c>
      <c r="J59" s="352"/>
      <c r="K59" s="351"/>
      <c r="L59" s="352">
        <f t="shared" si="18"/>
        <v>8558</v>
      </c>
      <c r="M59" s="354">
        <f t="shared" si="19"/>
        <v>-0.12082262210796912</v>
      </c>
      <c r="N59" s="350">
        <v>9873</v>
      </c>
      <c r="O59" s="351">
        <v>10010</v>
      </c>
      <c r="P59" s="352"/>
      <c r="Q59" s="351"/>
      <c r="R59" s="352">
        <f t="shared" si="20"/>
        <v>19883</v>
      </c>
      <c r="S59" s="353">
        <f t="shared" si="21"/>
        <v>0.006802672211992383</v>
      </c>
      <c r="T59" s="350">
        <v>14302</v>
      </c>
      <c r="U59" s="351">
        <v>12608</v>
      </c>
      <c r="V59" s="352"/>
      <c r="W59" s="351"/>
      <c r="X59" s="352">
        <f t="shared" si="22"/>
        <v>26910</v>
      </c>
      <c r="Y59" s="355">
        <f t="shared" si="23"/>
        <v>-0.2611296915644742</v>
      </c>
    </row>
    <row r="60" spans="1:25" ht="19.5" customHeight="1">
      <c r="A60" s="349" t="s">
        <v>320</v>
      </c>
      <c r="B60" s="350">
        <v>4477</v>
      </c>
      <c r="C60" s="351">
        <v>2992</v>
      </c>
      <c r="D60" s="352">
        <v>0</v>
      </c>
      <c r="E60" s="351">
        <v>0</v>
      </c>
      <c r="F60" s="352">
        <f aca="true" t="shared" si="24" ref="F60:F69">SUM(B60:E60)</f>
        <v>7469</v>
      </c>
      <c r="G60" s="353">
        <f aca="true" t="shared" si="25" ref="G60:G69">F60/$F$9</f>
        <v>0.007969619626455425</v>
      </c>
      <c r="H60" s="350">
        <v>4114</v>
      </c>
      <c r="I60" s="351">
        <v>3054</v>
      </c>
      <c r="J60" s="352"/>
      <c r="K60" s="351"/>
      <c r="L60" s="352">
        <f aca="true" t="shared" si="26" ref="L60:L69">SUM(H60:K60)</f>
        <v>7168</v>
      </c>
      <c r="M60" s="354">
        <f aca="true" t="shared" si="27" ref="M60:M69">IF(ISERROR(F60/L60-1),"         /0",(F60/L60-1))</f>
        <v>0.0419921875</v>
      </c>
      <c r="N60" s="350">
        <v>11700</v>
      </c>
      <c r="O60" s="351">
        <v>10181</v>
      </c>
      <c r="P60" s="352"/>
      <c r="Q60" s="351"/>
      <c r="R60" s="352">
        <f aca="true" t="shared" si="28" ref="R60:R69">SUM(N60:Q60)</f>
        <v>21881</v>
      </c>
      <c r="S60" s="353">
        <f aca="true" t="shared" si="29" ref="S60:S69">R60/$R$9</f>
        <v>0.00748625814367074</v>
      </c>
      <c r="T60" s="350">
        <v>11077</v>
      </c>
      <c r="U60" s="351">
        <v>10094</v>
      </c>
      <c r="V60" s="352"/>
      <c r="W60" s="351"/>
      <c r="X60" s="352">
        <f aca="true" t="shared" si="30" ref="X60:X69">SUM(T60:W60)</f>
        <v>21171</v>
      </c>
      <c r="Y60" s="355">
        <f aca="true" t="shared" si="31" ref="Y60:Y69">IF(ISERROR(R60/X60-1),"         /0",(R60/X60-1))</f>
        <v>0.03353644135846201</v>
      </c>
    </row>
    <row r="61" spans="1:25" ht="19.5" customHeight="1">
      <c r="A61" s="349" t="s">
        <v>321</v>
      </c>
      <c r="B61" s="350">
        <v>4375</v>
      </c>
      <c r="C61" s="351">
        <v>2454</v>
      </c>
      <c r="D61" s="352">
        <v>0</v>
      </c>
      <c r="E61" s="351">
        <v>0</v>
      </c>
      <c r="F61" s="352">
        <f>SUM(B61:E61)</f>
        <v>6829</v>
      </c>
      <c r="G61" s="353">
        <f>F61/$F$9</f>
        <v>0.007286722778024379</v>
      </c>
      <c r="H61" s="350">
        <v>3328</v>
      </c>
      <c r="I61" s="351">
        <v>2290</v>
      </c>
      <c r="J61" s="352"/>
      <c r="K61" s="351"/>
      <c r="L61" s="352">
        <f>SUM(H61:K61)</f>
        <v>5618</v>
      </c>
      <c r="M61" s="354">
        <f>IF(ISERROR(F61/L61-1),"         /0",(F61/L61-1))</f>
        <v>0.21555713777144891</v>
      </c>
      <c r="N61" s="350">
        <v>11228</v>
      </c>
      <c r="O61" s="351">
        <v>8630</v>
      </c>
      <c r="P61" s="352"/>
      <c r="Q61" s="351"/>
      <c r="R61" s="352">
        <f>SUM(N61:Q61)</f>
        <v>19858</v>
      </c>
      <c r="S61" s="353">
        <f>R61/$R$9</f>
        <v>0.0067941188344688794</v>
      </c>
      <c r="T61" s="350">
        <v>9271</v>
      </c>
      <c r="U61" s="351">
        <v>7239</v>
      </c>
      <c r="V61" s="352"/>
      <c r="W61" s="351"/>
      <c r="X61" s="352">
        <f>SUM(T61:W61)</f>
        <v>16510</v>
      </c>
      <c r="Y61" s="355">
        <f>IF(ISERROR(R61/X61-1),"         /0",(R61/X61-1))</f>
        <v>0.202786190187765</v>
      </c>
    </row>
    <row r="62" spans="1:25" ht="19.5" customHeight="1">
      <c r="A62" s="349" t="s">
        <v>322</v>
      </c>
      <c r="B62" s="350">
        <v>2633</v>
      </c>
      <c r="C62" s="351">
        <v>1688</v>
      </c>
      <c r="D62" s="352">
        <v>0</v>
      </c>
      <c r="E62" s="351">
        <v>0</v>
      </c>
      <c r="F62" s="352">
        <f>SUM(B62:E62)</f>
        <v>4321</v>
      </c>
      <c r="G62" s="353">
        <f>F62/$F$9</f>
        <v>0.0046106207532352235</v>
      </c>
      <c r="H62" s="350">
        <v>2326</v>
      </c>
      <c r="I62" s="351">
        <v>1983</v>
      </c>
      <c r="J62" s="352"/>
      <c r="K62" s="351"/>
      <c r="L62" s="352">
        <f>SUM(H62:K62)</f>
        <v>4309</v>
      </c>
      <c r="M62" s="354">
        <f>IF(ISERROR(F62/L62-1),"         /0",(F62/L62-1))</f>
        <v>0.002784868879090352</v>
      </c>
      <c r="N62" s="350">
        <v>7203</v>
      </c>
      <c r="O62" s="351">
        <v>6191</v>
      </c>
      <c r="P62" s="352">
        <v>0</v>
      </c>
      <c r="Q62" s="351">
        <v>0</v>
      </c>
      <c r="R62" s="352">
        <f>SUM(N62:Q62)</f>
        <v>13394</v>
      </c>
      <c r="S62" s="353">
        <f>R62/$R$9</f>
        <v>0.0045825575419919514</v>
      </c>
      <c r="T62" s="350">
        <v>5814</v>
      </c>
      <c r="U62" s="351">
        <v>5899</v>
      </c>
      <c r="V62" s="352"/>
      <c r="W62" s="351"/>
      <c r="X62" s="352">
        <f>SUM(T62:W62)</f>
        <v>11713</v>
      </c>
      <c r="Y62" s="355">
        <f>IF(ISERROR(R62/X62-1),"         /0",(R62/X62-1))</f>
        <v>0.14351575172884834</v>
      </c>
    </row>
    <row r="63" spans="1:25" ht="19.5" customHeight="1">
      <c r="A63" s="349" t="s">
        <v>323</v>
      </c>
      <c r="B63" s="350">
        <v>1481</v>
      </c>
      <c r="C63" s="351">
        <v>842</v>
      </c>
      <c r="D63" s="352">
        <v>24</v>
      </c>
      <c r="E63" s="351">
        <v>0</v>
      </c>
      <c r="F63" s="352">
        <f>SUM(B63:E63)</f>
        <v>2347</v>
      </c>
      <c r="G63" s="353">
        <f>F63/$F$9</f>
        <v>0.002504310786355721</v>
      </c>
      <c r="H63" s="350">
        <v>1126</v>
      </c>
      <c r="I63" s="351">
        <v>753</v>
      </c>
      <c r="J63" s="352">
        <v>2</v>
      </c>
      <c r="K63" s="351">
        <v>0</v>
      </c>
      <c r="L63" s="352">
        <f>SUM(H63:K63)</f>
        <v>1881</v>
      </c>
      <c r="M63" s="354">
        <f>IF(ISERROR(F63/L63-1),"         /0",(F63/L63-1))</f>
        <v>0.24774056353003715</v>
      </c>
      <c r="N63" s="350">
        <v>5730</v>
      </c>
      <c r="O63" s="351">
        <v>3014</v>
      </c>
      <c r="P63" s="352">
        <v>37</v>
      </c>
      <c r="Q63" s="351">
        <v>0</v>
      </c>
      <c r="R63" s="352">
        <f>SUM(N63:Q63)</f>
        <v>8781</v>
      </c>
      <c r="S63" s="353">
        <f>R63/$R$9</f>
        <v>0.0030042883213551833</v>
      </c>
      <c r="T63" s="350">
        <v>4777</v>
      </c>
      <c r="U63" s="351">
        <v>2457</v>
      </c>
      <c r="V63" s="352">
        <v>11</v>
      </c>
      <c r="W63" s="351">
        <v>0</v>
      </c>
      <c r="X63" s="352">
        <f>SUM(T63:W63)</f>
        <v>7245</v>
      </c>
      <c r="Y63" s="355">
        <f>IF(ISERROR(R63/X63-1),"         /0",(R63/X63-1))</f>
        <v>0.21200828157349894</v>
      </c>
    </row>
    <row r="64" spans="1:25" ht="19.5" customHeight="1">
      <c r="A64" s="349" t="s">
        <v>324</v>
      </c>
      <c r="B64" s="350">
        <v>588</v>
      </c>
      <c r="C64" s="351">
        <v>671</v>
      </c>
      <c r="D64" s="352">
        <v>0</v>
      </c>
      <c r="E64" s="351">
        <v>0</v>
      </c>
      <c r="F64" s="352">
        <f>SUM(B64:E64)</f>
        <v>1259</v>
      </c>
      <c r="G64" s="353">
        <f>F64/$F$9</f>
        <v>0.0013433861440229453</v>
      </c>
      <c r="H64" s="350">
        <v>115</v>
      </c>
      <c r="I64" s="351">
        <v>53</v>
      </c>
      <c r="J64" s="352"/>
      <c r="K64" s="351"/>
      <c r="L64" s="352">
        <f>SUM(H64:K64)</f>
        <v>168</v>
      </c>
      <c r="M64" s="354">
        <f>IF(ISERROR(F64/L64-1),"         /0",(F64/L64-1))</f>
        <v>6.494047619047619</v>
      </c>
      <c r="N64" s="350">
        <v>1778</v>
      </c>
      <c r="O64" s="351">
        <v>1939</v>
      </c>
      <c r="P64" s="352"/>
      <c r="Q64" s="351"/>
      <c r="R64" s="352">
        <f>SUM(N64:Q64)</f>
        <v>3717</v>
      </c>
      <c r="S64" s="353">
        <f>R64/$R$9</f>
        <v>0.0012717161701944217</v>
      </c>
      <c r="T64" s="350">
        <v>115</v>
      </c>
      <c r="U64" s="351">
        <v>53</v>
      </c>
      <c r="V64" s="352"/>
      <c r="W64" s="351"/>
      <c r="X64" s="352">
        <f>SUM(T64:W64)</f>
        <v>168</v>
      </c>
      <c r="Y64" s="355">
        <f>IF(ISERROR(R64/X64-1),"         /0",(R64/X64-1))</f>
        <v>21.125</v>
      </c>
    </row>
    <row r="65" spans="1:25" ht="19.5" customHeight="1">
      <c r="A65" s="349" t="s">
        <v>325</v>
      </c>
      <c r="B65" s="350">
        <v>757</v>
      </c>
      <c r="C65" s="351">
        <v>457</v>
      </c>
      <c r="D65" s="352">
        <v>0</v>
      </c>
      <c r="E65" s="351">
        <v>0</v>
      </c>
      <c r="F65" s="352">
        <f t="shared" si="24"/>
        <v>1214</v>
      </c>
      <c r="G65" s="353">
        <f t="shared" si="25"/>
        <v>0.0012953699593676376</v>
      </c>
      <c r="H65" s="350">
        <v>741</v>
      </c>
      <c r="I65" s="351">
        <v>525</v>
      </c>
      <c r="J65" s="352"/>
      <c r="K65" s="351"/>
      <c r="L65" s="352">
        <f t="shared" si="26"/>
        <v>1266</v>
      </c>
      <c r="M65" s="354">
        <f t="shared" si="27"/>
        <v>-0.041074249605055346</v>
      </c>
      <c r="N65" s="350">
        <v>2553</v>
      </c>
      <c r="O65" s="351">
        <v>1626</v>
      </c>
      <c r="P65" s="352"/>
      <c r="Q65" s="351">
        <v>0</v>
      </c>
      <c r="R65" s="352">
        <f t="shared" si="28"/>
        <v>4179</v>
      </c>
      <c r="S65" s="353">
        <f t="shared" si="29"/>
        <v>0.0014297825868287567</v>
      </c>
      <c r="T65" s="350">
        <v>2863</v>
      </c>
      <c r="U65" s="351">
        <v>1655</v>
      </c>
      <c r="V65" s="352"/>
      <c r="W65" s="351"/>
      <c r="X65" s="352">
        <f t="shared" si="30"/>
        <v>4518</v>
      </c>
      <c r="Y65" s="355">
        <f t="shared" si="31"/>
        <v>-0.07503320053120854</v>
      </c>
    </row>
    <row r="66" spans="1:25" ht="19.5" customHeight="1">
      <c r="A66" s="349" t="s">
        <v>326</v>
      </c>
      <c r="B66" s="350">
        <v>680</v>
      </c>
      <c r="C66" s="351">
        <v>453</v>
      </c>
      <c r="D66" s="352">
        <v>0</v>
      </c>
      <c r="E66" s="351">
        <v>0</v>
      </c>
      <c r="F66" s="352">
        <f t="shared" si="24"/>
        <v>1133</v>
      </c>
      <c r="G66" s="353">
        <f t="shared" si="25"/>
        <v>0.0012089408269880834</v>
      </c>
      <c r="H66" s="350">
        <v>750</v>
      </c>
      <c r="I66" s="351">
        <v>549</v>
      </c>
      <c r="J66" s="352"/>
      <c r="K66" s="351"/>
      <c r="L66" s="352">
        <f t="shared" si="26"/>
        <v>1299</v>
      </c>
      <c r="M66" s="354">
        <f t="shared" si="27"/>
        <v>-0.12779060816012322</v>
      </c>
      <c r="N66" s="350">
        <v>1933</v>
      </c>
      <c r="O66" s="351">
        <v>1539</v>
      </c>
      <c r="P66" s="352">
        <v>6</v>
      </c>
      <c r="Q66" s="351"/>
      <c r="R66" s="352">
        <f t="shared" si="28"/>
        <v>3478</v>
      </c>
      <c r="S66" s="353">
        <f t="shared" si="29"/>
        <v>0.0011899458810697332</v>
      </c>
      <c r="T66" s="350">
        <v>1986</v>
      </c>
      <c r="U66" s="351">
        <v>1455</v>
      </c>
      <c r="V66" s="352">
        <v>6</v>
      </c>
      <c r="W66" s="351"/>
      <c r="X66" s="352">
        <f t="shared" si="30"/>
        <v>3447</v>
      </c>
      <c r="Y66" s="355">
        <f t="shared" si="31"/>
        <v>0.008993327531186646</v>
      </c>
    </row>
    <row r="67" spans="1:25" ht="19.5" customHeight="1">
      <c r="A67" s="349" t="s">
        <v>327</v>
      </c>
      <c r="B67" s="350">
        <v>655</v>
      </c>
      <c r="C67" s="351">
        <v>362</v>
      </c>
      <c r="D67" s="352">
        <v>0</v>
      </c>
      <c r="E67" s="351">
        <v>0</v>
      </c>
      <c r="F67" s="352">
        <f t="shared" si="24"/>
        <v>1017</v>
      </c>
      <c r="G67" s="353">
        <f t="shared" si="25"/>
        <v>0.0010851657732099567</v>
      </c>
      <c r="H67" s="350">
        <v>495</v>
      </c>
      <c r="I67" s="351">
        <v>362</v>
      </c>
      <c r="J67" s="352">
        <v>2</v>
      </c>
      <c r="K67" s="351">
        <v>0</v>
      </c>
      <c r="L67" s="352">
        <f t="shared" si="26"/>
        <v>859</v>
      </c>
      <c r="M67" s="354">
        <f t="shared" si="27"/>
        <v>0.18393480791618155</v>
      </c>
      <c r="N67" s="350">
        <v>1615</v>
      </c>
      <c r="O67" s="351">
        <v>1526</v>
      </c>
      <c r="P67" s="352">
        <v>1</v>
      </c>
      <c r="Q67" s="351">
        <v>0</v>
      </c>
      <c r="R67" s="352">
        <f t="shared" si="28"/>
        <v>3142</v>
      </c>
      <c r="S67" s="353">
        <f t="shared" si="29"/>
        <v>0.0010749884871538533</v>
      </c>
      <c r="T67" s="350">
        <v>1343</v>
      </c>
      <c r="U67" s="351">
        <v>1335</v>
      </c>
      <c r="V67" s="352">
        <v>2</v>
      </c>
      <c r="W67" s="351">
        <v>0</v>
      </c>
      <c r="X67" s="352">
        <f t="shared" si="30"/>
        <v>2680</v>
      </c>
      <c r="Y67" s="355">
        <f t="shared" si="31"/>
        <v>0.17238805970149262</v>
      </c>
    </row>
    <row r="68" spans="1:25" ht="19.5" customHeight="1">
      <c r="A68" s="349" t="s">
        <v>328</v>
      </c>
      <c r="B68" s="350">
        <v>582</v>
      </c>
      <c r="C68" s="351">
        <v>216</v>
      </c>
      <c r="D68" s="352">
        <v>0</v>
      </c>
      <c r="E68" s="351">
        <v>0</v>
      </c>
      <c r="F68" s="352">
        <f t="shared" si="24"/>
        <v>798</v>
      </c>
      <c r="G68" s="353">
        <f t="shared" si="25"/>
        <v>0.0008514870078874586</v>
      </c>
      <c r="H68" s="350">
        <v>608</v>
      </c>
      <c r="I68" s="351">
        <v>357</v>
      </c>
      <c r="J68" s="352"/>
      <c r="K68" s="351"/>
      <c r="L68" s="352">
        <f t="shared" si="26"/>
        <v>965</v>
      </c>
      <c r="M68" s="354">
        <f t="shared" si="27"/>
        <v>-0.1730569948186529</v>
      </c>
      <c r="N68" s="350">
        <v>1960</v>
      </c>
      <c r="O68" s="351">
        <v>810</v>
      </c>
      <c r="P68" s="352"/>
      <c r="Q68" s="351"/>
      <c r="R68" s="352">
        <f t="shared" si="28"/>
        <v>2770</v>
      </c>
      <c r="S68" s="353">
        <f t="shared" si="29"/>
        <v>0.0009477142296041291</v>
      </c>
      <c r="T68" s="350">
        <v>1883</v>
      </c>
      <c r="U68" s="351">
        <v>1073</v>
      </c>
      <c r="V68" s="352"/>
      <c r="W68" s="351"/>
      <c r="X68" s="352">
        <f t="shared" si="30"/>
        <v>2956</v>
      </c>
      <c r="Y68" s="355">
        <f t="shared" si="31"/>
        <v>-0.06292286874154263</v>
      </c>
    </row>
    <row r="69" spans="1:25" ht="19.5" customHeight="1">
      <c r="A69" s="349" t="s">
        <v>329</v>
      </c>
      <c r="B69" s="350">
        <v>318</v>
      </c>
      <c r="C69" s="351">
        <v>246</v>
      </c>
      <c r="D69" s="352">
        <v>0</v>
      </c>
      <c r="E69" s="351">
        <v>0</v>
      </c>
      <c r="F69" s="352">
        <f t="shared" si="24"/>
        <v>564</v>
      </c>
      <c r="G69" s="353">
        <f t="shared" si="25"/>
        <v>0.000601802847679858</v>
      </c>
      <c r="H69" s="350">
        <v>755</v>
      </c>
      <c r="I69" s="351">
        <v>414</v>
      </c>
      <c r="J69" s="352"/>
      <c r="K69" s="351"/>
      <c r="L69" s="352">
        <f t="shared" si="26"/>
        <v>1169</v>
      </c>
      <c r="M69" s="354">
        <f t="shared" si="27"/>
        <v>-0.5175363558597091</v>
      </c>
      <c r="N69" s="350">
        <v>704</v>
      </c>
      <c r="O69" s="351">
        <v>828</v>
      </c>
      <c r="P69" s="352"/>
      <c r="Q69" s="351"/>
      <c r="R69" s="352">
        <f t="shared" si="28"/>
        <v>1532</v>
      </c>
      <c r="S69" s="353">
        <f t="shared" si="29"/>
        <v>0.0005241509746402621</v>
      </c>
      <c r="T69" s="350">
        <v>2143</v>
      </c>
      <c r="U69" s="351">
        <v>1404</v>
      </c>
      <c r="V69" s="352"/>
      <c r="W69" s="351"/>
      <c r="X69" s="352">
        <f t="shared" si="30"/>
        <v>3547</v>
      </c>
      <c r="Y69" s="355">
        <f t="shared" si="31"/>
        <v>-0.5680857062306175</v>
      </c>
    </row>
    <row r="70" spans="1:25" ht="19.5" customHeight="1" thickBot="1">
      <c r="A70" s="349" t="s">
        <v>274</v>
      </c>
      <c r="B70" s="350">
        <v>21300</v>
      </c>
      <c r="C70" s="351">
        <v>17628</v>
      </c>
      <c r="D70" s="352">
        <v>3</v>
      </c>
      <c r="E70" s="351">
        <v>0</v>
      </c>
      <c r="F70" s="352">
        <f aca="true" t="shared" si="32" ref="F70:F80">SUM(B70:E70)</f>
        <v>38931</v>
      </c>
      <c r="G70" s="353">
        <f aca="true" t="shared" si="33" ref="G70:G80">F70/$F$9</f>
        <v>0.041540401884795304</v>
      </c>
      <c r="H70" s="350">
        <v>18642</v>
      </c>
      <c r="I70" s="351">
        <v>16047</v>
      </c>
      <c r="J70" s="352">
        <v>4</v>
      </c>
      <c r="K70" s="351">
        <v>0</v>
      </c>
      <c r="L70" s="352">
        <f aca="true" t="shared" si="34" ref="L70:L80">SUM(H70:K70)</f>
        <v>34693</v>
      </c>
      <c r="M70" s="354">
        <f aca="true" t="shared" si="35" ref="M70:M80">IF(ISERROR(F70/L70-1),"         /0",(F70/L70-1))</f>
        <v>0.1221572075058368</v>
      </c>
      <c r="N70" s="350">
        <v>66868</v>
      </c>
      <c r="O70" s="351">
        <v>58355</v>
      </c>
      <c r="P70" s="352">
        <v>21</v>
      </c>
      <c r="Q70" s="351">
        <v>0</v>
      </c>
      <c r="R70" s="352">
        <f aca="true" t="shared" si="36" ref="R70:R80">SUM(N70:Q70)</f>
        <v>125244</v>
      </c>
      <c r="S70" s="353">
        <f aca="true" t="shared" si="37" ref="S70:S80">R70/$R$9</f>
        <v>0.04285036858214424</v>
      </c>
      <c r="T70" s="350">
        <v>59599</v>
      </c>
      <c r="U70" s="351">
        <v>48674</v>
      </c>
      <c r="V70" s="352">
        <v>44</v>
      </c>
      <c r="W70" s="351">
        <v>27</v>
      </c>
      <c r="X70" s="352">
        <f aca="true" t="shared" si="38" ref="X70:X80">SUM(T70:W70)</f>
        <v>108344</v>
      </c>
      <c r="Y70" s="355">
        <f aca="true" t="shared" si="39" ref="Y70:Y80">IF(ISERROR(R70/X70-1),"         /0",(R70/X70-1))</f>
        <v>0.15598464151222036</v>
      </c>
    </row>
    <row r="71" spans="1:25" s="145" customFormat="1" ht="19.5" customHeight="1">
      <c r="A71" s="152" t="s">
        <v>53</v>
      </c>
      <c r="B71" s="149">
        <f>SUM(B72:B91)</f>
        <v>140509</v>
      </c>
      <c r="C71" s="148">
        <f>SUM(C72:C91)</f>
        <v>128730</v>
      </c>
      <c r="D71" s="147">
        <f>SUM(D72:D91)</f>
        <v>52</v>
      </c>
      <c r="E71" s="148">
        <f>SUM(E72:E91)</f>
        <v>15</v>
      </c>
      <c r="F71" s="147">
        <f t="shared" si="32"/>
        <v>269306</v>
      </c>
      <c r="G71" s="150">
        <f t="shared" si="33"/>
        <v>0.2873565916618295</v>
      </c>
      <c r="H71" s="149">
        <f>SUM(H72:H91)</f>
        <v>136971</v>
      </c>
      <c r="I71" s="148">
        <f>SUM(I72:I91)</f>
        <v>132268</v>
      </c>
      <c r="J71" s="147">
        <f>SUM(J72:J91)</f>
        <v>742</v>
      </c>
      <c r="K71" s="148">
        <f>SUM(K72:K91)</f>
        <v>607</v>
      </c>
      <c r="L71" s="147">
        <f t="shared" si="34"/>
        <v>270588</v>
      </c>
      <c r="M71" s="151">
        <f t="shared" si="35"/>
        <v>-0.004737830206808846</v>
      </c>
      <c r="N71" s="149">
        <f>SUM(N72:N91)</f>
        <v>449862</v>
      </c>
      <c r="O71" s="148">
        <f>SUM(O72:O91)</f>
        <v>426526</v>
      </c>
      <c r="P71" s="147">
        <f>SUM(P72:P91)</f>
        <v>1038</v>
      </c>
      <c r="Q71" s="148">
        <f>SUM(Q72:Q91)</f>
        <v>1110</v>
      </c>
      <c r="R71" s="147">
        <f t="shared" si="36"/>
        <v>878536</v>
      </c>
      <c r="S71" s="150">
        <f t="shared" si="37"/>
        <v>0.30057800303952825</v>
      </c>
      <c r="T71" s="149">
        <f>SUM(T72:T91)</f>
        <v>423908</v>
      </c>
      <c r="U71" s="148">
        <f>SUM(U72:U91)</f>
        <v>396756</v>
      </c>
      <c r="V71" s="147">
        <f>SUM(V72:V91)</f>
        <v>3962</v>
      </c>
      <c r="W71" s="148">
        <f>SUM(W72:W91)</f>
        <v>4210</v>
      </c>
      <c r="X71" s="147">
        <f t="shared" si="38"/>
        <v>828836</v>
      </c>
      <c r="Y71" s="146">
        <f t="shared" si="39"/>
        <v>0.0599636116191864</v>
      </c>
    </row>
    <row r="72" spans="1:25" s="137" customFormat="1" ht="19.5" customHeight="1">
      <c r="A72" s="342" t="s">
        <v>330</v>
      </c>
      <c r="B72" s="343">
        <v>30288</v>
      </c>
      <c r="C72" s="344">
        <v>25956</v>
      </c>
      <c r="D72" s="345">
        <v>2</v>
      </c>
      <c r="E72" s="344">
        <v>2</v>
      </c>
      <c r="F72" s="345">
        <f t="shared" si="32"/>
        <v>56248</v>
      </c>
      <c r="G72" s="346">
        <f t="shared" si="33"/>
        <v>0.060018096766483425</v>
      </c>
      <c r="H72" s="343">
        <v>30867</v>
      </c>
      <c r="I72" s="344">
        <v>28682</v>
      </c>
      <c r="J72" s="345">
        <v>341</v>
      </c>
      <c r="K72" s="344">
        <v>296</v>
      </c>
      <c r="L72" s="345">
        <f t="shared" si="34"/>
        <v>60186</v>
      </c>
      <c r="M72" s="347">
        <f t="shared" si="35"/>
        <v>-0.0654304987870934</v>
      </c>
      <c r="N72" s="343">
        <v>92754</v>
      </c>
      <c r="O72" s="344">
        <v>85560</v>
      </c>
      <c r="P72" s="345">
        <v>677</v>
      </c>
      <c r="Q72" s="344">
        <v>783</v>
      </c>
      <c r="R72" s="345">
        <f t="shared" si="36"/>
        <v>179774</v>
      </c>
      <c r="S72" s="346">
        <f t="shared" si="37"/>
        <v>0.06150699563640892</v>
      </c>
      <c r="T72" s="363">
        <v>90462</v>
      </c>
      <c r="U72" s="344">
        <v>84055</v>
      </c>
      <c r="V72" s="345">
        <v>2937</v>
      </c>
      <c r="W72" s="344">
        <v>3100</v>
      </c>
      <c r="X72" s="345">
        <f t="shared" si="38"/>
        <v>180554</v>
      </c>
      <c r="Y72" s="348">
        <f t="shared" si="39"/>
        <v>-0.004320037218782158</v>
      </c>
    </row>
    <row r="73" spans="1:25" s="137" customFormat="1" ht="19.5" customHeight="1">
      <c r="A73" s="349" t="s">
        <v>331</v>
      </c>
      <c r="B73" s="350">
        <v>18069</v>
      </c>
      <c r="C73" s="351">
        <v>18340</v>
      </c>
      <c r="D73" s="352">
        <v>0</v>
      </c>
      <c r="E73" s="351">
        <v>0</v>
      </c>
      <c r="F73" s="352">
        <f t="shared" si="32"/>
        <v>36409</v>
      </c>
      <c r="G73" s="353">
        <f t="shared" si="33"/>
        <v>0.038849361491446716</v>
      </c>
      <c r="H73" s="350">
        <v>17671</v>
      </c>
      <c r="I73" s="351">
        <v>17840</v>
      </c>
      <c r="J73" s="352">
        <v>60</v>
      </c>
      <c r="K73" s="351">
        <v>0</v>
      </c>
      <c r="L73" s="352">
        <f t="shared" si="34"/>
        <v>35571</v>
      </c>
      <c r="M73" s="354">
        <f t="shared" si="35"/>
        <v>0.023558516769278448</v>
      </c>
      <c r="N73" s="350">
        <v>55592</v>
      </c>
      <c r="O73" s="351">
        <v>55723</v>
      </c>
      <c r="P73" s="352">
        <v>0</v>
      </c>
      <c r="Q73" s="351">
        <v>0</v>
      </c>
      <c r="R73" s="352">
        <f t="shared" si="36"/>
        <v>111315</v>
      </c>
      <c r="S73" s="353">
        <f t="shared" si="37"/>
        <v>0.03808476876114933</v>
      </c>
      <c r="T73" s="364">
        <v>51767</v>
      </c>
      <c r="U73" s="351">
        <v>51373</v>
      </c>
      <c r="V73" s="352">
        <v>60</v>
      </c>
      <c r="W73" s="351">
        <v>0</v>
      </c>
      <c r="X73" s="352">
        <f t="shared" si="38"/>
        <v>103200</v>
      </c>
      <c r="Y73" s="355">
        <f t="shared" si="39"/>
        <v>0.07863372093023258</v>
      </c>
    </row>
    <row r="74" spans="1:25" s="137" customFormat="1" ht="19.5" customHeight="1">
      <c r="A74" s="349" t="s">
        <v>332</v>
      </c>
      <c r="B74" s="350">
        <v>13880</v>
      </c>
      <c r="C74" s="351">
        <v>11887</v>
      </c>
      <c r="D74" s="352">
        <v>12</v>
      </c>
      <c r="E74" s="351">
        <v>0</v>
      </c>
      <c r="F74" s="352">
        <f t="shared" si="32"/>
        <v>25779</v>
      </c>
      <c r="G74" s="353">
        <f t="shared" si="33"/>
        <v>0.027506871649537336</v>
      </c>
      <c r="H74" s="350">
        <v>13697</v>
      </c>
      <c r="I74" s="351">
        <v>12808</v>
      </c>
      <c r="J74" s="352">
        <v>7</v>
      </c>
      <c r="K74" s="351">
        <v>2</v>
      </c>
      <c r="L74" s="352">
        <f t="shared" si="34"/>
        <v>26514</v>
      </c>
      <c r="M74" s="354">
        <f t="shared" si="35"/>
        <v>-0.027721203892283275</v>
      </c>
      <c r="N74" s="350">
        <v>46392</v>
      </c>
      <c r="O74" s="351">
        <v>43482</v>
      </c>
      <c r="P74" s="352">
        <v>15</v>
      </c>
      <c r="Q74" s="351">
        <v>4</v>
      </c>
      <c r="R74" s="352">
        <f t="shared" si="36"/>
        <v>89893</v>
      </c>
      <c r="S74" s="353">
        <f t="shared" si="37"/>
        <v>0.0307555506288101</v>
      </c>
      <c r="T74" s="364">
        <v>46658</v>
      </c>
      <c r="U74" s="351">
        <v>42269</v>
      </c>
      <c r="V74" s="352">
        <v>188</v>
      </c>
      <c r="W74" s="351">
        <v>243</v>
      </c>
      <c r="X74" s="352">
        <f t="shared" si="38"/>
        <v>89358</v>
      </c>
      <c r="Y74" s="355">
        <f t="shared" si="39"/>
        <v>0.005987152801092188</v>
      </c>
    </row>
    <row r="75" spans="1:25" s="137" customFormat="1" ht="19.5" customHeight="1">
      <c r="A75" s="349" t="s">
        <v>333</v>
      </c>
      <c r="B75" s="350">
        <v>8863</v>
      </c>
      <c r="C75" s="351">
        <v>10401</v>
      </c>
      <c r="D75" s="352">
        <v>0</v>
      </c>
      <c r="E75" s="351">
        <v>0</v>
      </c>
      <c r="F75" s="352">
        <f t="shared" si="32"/>
        <v>19264</v>
      </c>
      <c r="G75" s="353">
        <f t="shared" si="33"/>
        <v>0.02055519513777444</v>
      </c>
      <c r="H75" s="350">
        <v>7419</v>
      </c>
      <c r="I75" s="351">
        <v>8959</v>
      </c>
      <c r="J75" s="352">
        <v>298</v>
      </c>
      <c r="K75" s="351">
        <v>298</v>
      </c>
      <c r="L75" s="352">
        <f t="shared" si="34"/>
        <v>16974</v>
      </c>
      <c r="M75" s="354">
        <f t="shared" si="35"/>
        <v>0.13491221868740433</v>
      </c>
      <c r="N75" s="350">
        <v>33465</v>
      </c>
      <c r="O75" s="351">
        <v>38779</v>
      </c>
      <c r="P75" s="352"/>
      <c r="Q75" s="351"/>
      <c r="R75" s="352">
        <f t="shared" si="36"/>
        <v>72244</v>
      </c>
      <c r="S75" s="353">
        <f t="shared" si="37"/>
        <v>0.024717208232317944</v>
      </c>
      <c r="T75" s="364">
        <v>24976</v>
      </c>
      <c r="U75" s="351">
        <v>28290</v>
      </c>
      <c r="V75" s="352">
        <v>298</v>
      </c>
      <c r="W75" s="351">
        <v>298</v>
      </c>
      <c r="X75" s="352">
        <f t="shared" si="38"/>
        <v>53862</v>
      </c>
      <c r="Y75" s="355">
        <f t="shared" si="39"/>
        <v>0.34127956629906064</v>
      </c>
    </row>
    <row r="76" spans="1:25" s="137" customFormat="1" ht="19.5" customHeight="1">
      <c r="A76" s="349" t="s">
        <v>334</v>
      </c>
      <c r="B76" s="350">
        <v>7777</v>
      </c>
      <c r="C76" s="351">
        <v>6313</v>
      </c>
      <c r="D76" s="352">
        <v>0</v>
      </c>
      <c r="E76" s="351">
        <v>0</v>
      </c>
      <c r="F76" s="352">
        <f t="shared" si="32"/>
        <v>14090</v>
      </c>
      <c r="G76" s="353">
        <f t="shared" si="33"/>
        <v>0.015034400928739713</v>
      </c>
      <c r="H76" s="350">
        <v>8943</v>
      </c>
      <c r="I76" s="351">
        <v>7455</v>
      </c>
      <c r="J76" s="352">
        <v>2</v>
      </c>
      <c r="K76" s="351">
        <v>2</v>
      </c>
      <c r="L76" s="352">
        <f t="shared" si="34"/>
        <v>16402</v>
      </c>
      <c r="M76" s="354">
        <f t="shared" si="35"/>
        <v>-0.14095841970491407</v>
      </c>
      <c r="N76" s="350">
        <v>25747</v>
      </c>
      <c r="O76" s="351">
        <v>22735</v>
      </c>
      <c r="P76" s="352">
        <v>136</v>
      </c>
      <c r="Q76" s="351">
        <v>235</v>
      </c>
      <c r="R76" s="352">
        <f t="shared" si="36"/>
        <v>48853</v>
      </c>
      <c r="S76" s="353">
        <f t="shared" si="37"/>
        <v>0.016714326086227624</v>
      </c>
      <c r="T76" s="364">
        <v>29047</v>
      </c>
      <c r="U76" s="351">
        <v>23283</v>
      </c>
      <c r="V76" s="352">
        <v>272</v>
      </c>
      <c r="W76" s="351">
        <v>413</v>
      </c>
      <c r="X76" s="352">
        <f t="shared" si="38"/>
        <v>53015</v>
      </c>
      <c r="Y76" s="355">
        <f t="shared" si="39"/>
        <v>-0.07850608318400454</v>
      </c>
    </row>
    <row r="77" spans="1:25" s="137" customFormat="1" ht="19.5" customHeight="1">
      <c r="A77" s="349" t="s">
        <v>335</v>
      </c>
      <c r="B77" s="350">
        <v>6195</v>
      </c>
      <c r="C77" s="351">
        <v>6145</v>
      </c>
      <c r="D77" s="352">
        <v>4</v>
      </c>
      <c r="E77" s="351">
        <v>5</v>
      </c>
      <c r="F77" s="352">
        <f t="shared" si="32"/>
        <v>12349</v>
      </c>
      <c r="G77" s="353">
        <f t="shared" si="33"/>
        <v>0.013176708095742139</v>
      </c>
      <c r="H77" s="350">
        <v>5687</v>
      </c>
      <c r="I77" s="351">
        <v>5833</v>
      </c>
      <c r="J77" s="352"/>
      <c r="K77" s="351"/>
      <c r="L77" s="352">
        <f t="shared" si="34"/>
        <v>11520</v>
      </c>
      <c r="M77" s="354">
        <f t="shared" si="35"/>
        <v>0.07196180555555554</v>
      </c>
      <c r="N77" s="350">
        <v>19417</v>
      </c>
      <c r="O77" s="351">
        <v>18040</v>
      </c>
      <c r="P77" s="352">
        <v>4</v>
      </c>
      <c r="Q77" s="351">
        <v>5</v>
      </c>
      <c r="R77" s="352">
        <f t="shared" si="36"/>
        <v>37466</v>
      </c>
      <c r="S77" s="353">
        <f t="shared" si="37"/>
        <v>0.012818433691822492</v>
      </c>
      <c r="T77" s="364">
        <v>17691</v>
      </c>
      <c r="U77" s="351">
        <v>16129</v>
      </c>
      <c r="V77" s="352">
        <v>28</v>
      </c>
      <c r="W77" s="351">
        <v>0</v>
      </c>
      <c r="X77" s="352">
        <f t="shared" si="38"/>
        <v>33848</v>
      </c>
      <c r="Y77" s="355">
        <f t="shared" si="39"/>
        <v>0.10688962420231629</v>
      </c>
    </row>
    <row r="78" spans="1:25" s="137" customFormat="1" ht="19.5" customHeight="1">
      <c r="A78" s="349" t="s">
        <v>336</v>
      </c>
      <c r="B78" s="350">
        <v>6145</v>
      </c>
      <c r="C78" s="351">
        <v>5414</v>
      </c>
      <c r="D78" s="352">
        <v>0</v>
      </c>
      <c r="E78" s="351">
        <v>0</v>
      </c>
      <c r="F78" s="352">
        <f t="shared" si="32"/>
        <v>11559</v>
      </c>
      <c r="G78" s="353">
        <f t="shared" si="33"/>
        <v>0.012333757298460068</v>
      </c>
      <c r="H78" s="350">
        <v>5272</v>
      </c>
      <c r="I78" s="351">
        <v>4315</v>
      </c>
      <c r="J78" s="352"/>
      <c r="K78" s="351"/>
      <c r="L78" s="352">
        <f t="shared" si="34"/>
        <v>9587</v>
      </c>
      <c r="M78" s="354">
        <f t="shared" si="35"/>
        <v>0.20569521226661114</v>
      </c>
      <c r="N78" s="350">
        <v>19452</v>
      </c>
      <c r="O78" s="351">
        <v>16809</v>
      </c>
      <c r="P78" s="352"/>
      <c r="Q78" s="351"/>
      <c r="R78" s="352">
        <f t="shared" si="36"/>
        <v>36261</v>
      </c>
      <c r="S78" s="353">
        <f t="shared" si="37"/>
        <v>0.01240616089518965</v>
      </c>
      <c r="T78" s="364">
        <v>17105</v>
      </c>
      <c r="U78" s="351">
        <v>13747</v>
      </c>
      <c r="V78" s="352"/>
      <c r="W78" s="351"/>
      <c r="X78" s="352">
        <f t="shared" si="38"/>
        <v>30852</v>
      </c>
      <c r="Y78" s="355">
        <f t="shared" si="39"/>
        <v>0.1753208868144691</v>
      </c>
    </row>
    <row r="79" spans="1:25" s="137" customFormat="1" ht="19.5" customHeight="1">
      <c r="A79" s="349" t="s">
        <v>337</v>
      </c>
      <c r="B79" s="350">
        <v>4657</v>
      </c>
      <c r="C79" s="351">
        <v>3503</v>
      </c>
      <c r="D79" s="352">
        <v>0</v>
      </c>
      <c r="E79" s="351">
        <v>0</v>
      </c>
      <c r="F79" s="352">
        <f t="shared" si="32"/>
        <v>8160</v>
      </c>
      <c r="G79" s="353">
        <f t="shared" si="33"/>
        <v>0.008706934817495817</v>
      </c>
      <c r="H79" s="350">
        <v>4107</v>
      </c>
      <c r="I79" s="351">
        <v>3642</v>
      </c>
      <c r="J79" s="352"/>
      <c r="K79" s="351"/>
      <c r="L79" s="352">
        <f t="shared" si="34"/>
        <v>7749</v>
      </c>
      <c r="M79" s="354">
        <f t="shared" si="35"/>
        <v>0.05303910181958971</v>
      </c>
      <c r="N79" s="350">
        <v>13567</v>
      </c>
      <c r="O79" s="351">
        <v>12488</v>
      </c>
      <c r="P79" s="352"/>
      <c r="Q79" s="351"/>
      <c r="R79" s="352">
        <f t="shared" si="36"/>
        <v>26055</v>
      </c>
      <c r="S79" s="353">
        <f t="shared" si="37"/>
        <v>0.008914330054994797</v>
      </c>
      <c r="T79" s="364">
        <v>13657</v>
      </c>
      <c r="U79" s="351">
        <v>12012</v>
      </c>
      <c r="V79" s="352">
        <v>3</v>
      </c>
      <c r="W79" s="351"/>
      <c r="X79" s="352">
        <f t="shared" si="38"/>
        <v>25672</v>
      </c>
      <c r="Y79" s="355">
        <f t="shared" si="39"/>
        <v>0.014918977874727402</v>
      </c>
    </row>
    <row r="80" spans="1:25" s="137" customFormat="1" ht="19.5" customHeight="1">
      <c r="A80" s="349" t="s">
        <v>338</v>
      </c>
      <c r="B80" s="350">
        <v>3247</v>
      </c>
      <c r="C80" s="351">
        <v>2931</v>
      </c>
      <c r="D80" s="352">
        <v>0</v>
      </c>
      <c r="E80" s="351">
        <v>0</v>
      </c>
      <c r="F80" s="352">
        <f t="shared" si="32"/>
        <v>6178</v>
      </c>
      <c r="G80" s="353">
        <f t="shared" si="33"/>
        <v>0.0065920886400109265</v>
      </c>
      <c r="H80" s="350">
        <v>2917</v>
      </c>
      <c r="I80" s="351">
        <v>2865</v>
      </c>
      <c r="J80" s="352"/>
      <c r="K80" s="351"/>
      <c r="L80" s="352">
        <f t="shared" si="34"/>
        <v>5782</v>
      </c>
      <c r="M80" s="354">
        <f t="shared" si="35"/>
        <v>0.0684884123140781</v>
      </c>
      <c r="N80" s="350">
        <v>11311</v>
      </c>
      <c r="O80" s="351">
        <v>10937</v>
      </c>
      <c r="P80" s="352"/>
      <c r="Q80" s="351">
        <v>0</v>
      </c>
      <c r="R80" s="352">
        <f t="shared" si="36"/>
        <v>22248</v>
      </c>
      <c r="S80" s="353">
        <f t="shared" si="37"/>
        <v>0.007611821725715764</v>
      </c>
      <c r="T80" s="364">
        <v>9007</v>
      </c>
      <c r="U80" s="351">
        <v>8949</v>
      </c>
      <c r="V80" s="352"/>
      <c r="W80" s="351"/>
      <c r="X80" s="352">
        <f t="shared" si="38"/>
        <v>17956</v>
      </c>
      <c r="Y80" s="355">
        <f t="shared" si="39"/>
        <v>0.23902873691245263</v>
      </c>
    </row>
    <row r="81" spans="1:25" s="137" customFormat="1" ht="19.5" customHeight="1">
      <c r="A81" s="349" t="s">
        <v>339</v>
      </c>
      <c r="B81" s="350">
        <v>3056</v>
      </c>
      <c r="C81" s="351">
        <v>2521</v>
      </c>
      <c r="D81" s="352">
        <v>0</v>
      </c>
      <c r="E81" s="351">
        <v>0</v>
      </c>
      <c r="F81" s="352">
        <f aca="true" t="shared" si="40" ref="F81:F87">SUM(B81:E81)</f>
        <v>5577</v>
      </c>
      <c r="G81" s="353">
        <f aca="true" t="shared" si="41" ref="G81:G87">F81/$F$9</f>
        <v>0.0059508058182811486</v>
      </c>
      <c r="H81" s="350">
        <v>2786</v>
      </c>
      <c r="I81" s="351">
        <v>2732</v>
      </c>
      <c r="J81" s="352"/>
      <c r="K81" s="351"/>
      <c r="L81" s="352">
        <f aca="true" t="shared" si="42" ref="L81:L87">SUM(H81:K81)</f>
        <v>5518</v>
      </c>
      <c r="M81" s="354">
        <f aca="true" t="shared" si="43" ref="M81:M87">IF(ISERROR(F81/L81-1),"         /0",(F81/L81-1))</f>
        <v>0.010692279811525873</v>
      </c>
      <c r="N81" s="350">
        <v>8943</v>
      </c>
      <c r="O81" s="351">
        <v>8277</v>
      </c>
      <c r="P81" s="352"/>
      <c r="Q81" s="351">
        <v>3</v>
      </c>
      <c r="R81" s="352">
        <f aca="true" t="shared" si="44" ref="R81:R87">SUM(N81:Q81)</f>
        <v>17223</v>
      </c>
      <c r="S81" s="353">
        <f aca="true" t="shared" si="45" ref="S81:S87">R81/$R$9</f>
        <v>0.005892592843491667</v>
      </c>
      <c r="T81" s="364">
        <v>7282</v>
      </c>
      <c r="U81" s="351">
        <v>7082</v>
      </c>
      <c r="V81" s="352"/>
      <c r="W81" s="351"/>
      <c r="X81" s="352">
        <f aca="true" t="shared" si="46" ref="X81:X87">SUM(T81:W81)</f>
        <v>14364</v>
      </c>
      <c r="Y81" s="355">
        <f aca="true" t="shared" si="47" ref="Y81:Y87">IF(ISERROR(R81/X81-1),"         /0",(R81/X81-1))</f>
        <v>0.19903926482873846</v>
      </c>
    </row>
    <row r="82" spans="1:25" s="137" customFormat="1" ht="19.5" customHeight="1">
      <c r="A82" s="349" t="s">
        <v>340</v>
      </c>
      <c r="B82" s="350">
        <v>3043</v>
      </c>
      <c r="C82" s="351">
        <v>2315</v>
      </c>
      <c r="D82" s="352">
        <v>0</v>
      </c>
      <c r="E82" s="351">
        <v>0</v>
      </c>
      <c r="F82" s="352">
        <f t="shared" si="40"/>
        <v>5358</v>
      </c>
      <c r="G82" s="353">
        <f t="shared" si="41"/>
        <v>0.00571712705295865</v>
      </c>
      <c r="H82" s="350">
        <v>3383</v>
      </c>
      <c r="I82" s="351">
        <v>2719</v>
      </c>
      <c r="J82" s="352"/>
      <c r="K82" s="351"/>
      <c r="L82" s="352">
        <f t="shared" si="42"/>
        <v>6102</v>
      </c>
      <c r="M82" s="354">
        <f t="shared" si="43"/>
        <v>-0.12192723697148478</v>
      </c>
      <c r="N82" s="350">
        <v>9778</v>
      </c>
      <c r="O82" s="351">
        <v>8154</v>
      </c>
      <c r="P82" s="352"/>
      <c r="Q82" s="351"/>
      <c r="R82" s="352">
        <f t="shared" si="44"/>
        <v>17932</v>
      </c>
      <c r="S82" s="353">
        <f t="shared" si="45"/>
        <v>0.0061351666300582105</v>
      </c>
      <c r="T82" s="364">
        <v>11482</v>
      </c>
      <c r="U82" s="351">
        <v>8980</v>
      </c>
      <c r="V82" s="352">
        <v>2</v>
      </c>
      <c r="W82" s="351"/>
      <c r="X82" s="352">
        <f t="shared" si="46"/>
        <v>20464</v>
      </c>
      <c r="Y82" s="355">
        <f t="shared" si="47"/>
        <v>-0.1237294761532447</v>
      </c>
    </row>
    <row r="83" spans="1:25" s="137" customFormat="1" ht="19.5" customHeight="1">
      <c r="A83" s="349" t="s">
        <v>341</v>
      </c>
      <c r="B83" s="350">
        <v>2615</v>
      </c>
      <c r="C83" s="351">
        <v>2407</v>
      </c>
      <c r="D83" s="352">
        <v>0</v>
      </c>
      <c r="E83" s="351">
        <v>0</v>
      </c>
      <c r="F83" s="352">
        <f>SUM(B83:E83)</f>
        <v>5022</v>
      </c>
      <c r="G83" s="353">
        <f>F83/$F$9</f>
        <v>0.0053586062075323525</v>
      </c>
      <c r="H83" s="350">
        <v>2874</v>
      </c>
      <c r="I83" s="351">
        <v>2994</v>
      </c>
      <c r="J83" s="352"/>
      <c r="K83" s="351"/>
      <c r="L83" s="352">
        <f>SUM(H83:K83)</f>
        <v>5868</v>
      </c>
      <c r="M83" s="354">
        <f>IF(ISERROR(F83/L83-1),"         /0",(F83/L83-1))</f>
        <v>-0.14417177914110424</v>
      </c>
      <c r="N83" s="350">
        <v>9262</v>
      </c>
      <c r="O83" s="351">
        <v>9316</v>
      </c>
      <c r="P83" s="352"/>
      <c r="Q83" s="351"/>
      <c r="R83" s="352">
        <f>SUM(N83:Q83)</f>
        <v>18578</v>
      </c>
      <c r="S83" s="353">
        <f>R83/$R$9</f>
        <v>0.006356185905265528</v>
      </c>
      <c r="T83" s="364">
        <v>9192</v>
      </c>
      <c r="U83" s="351">
        <v>10556</v>
      </c>
      <c r="V83" s="352"/>
      <c r="W83" s="351"/>
      <c r="X83" s="352">
        <f>SUM(T83:W83)</f>
        <v>19748</v>
      </c>
      <c r="Y83" s="355">
        <f>IF(ISERROR(R83/X83-1),"         /0",(R83/X83-1))</f>
        <v>-0.05924650597528869</v>
      </c>
    </row>
    <row r="84" spans="1:25" s="137" customFormat="1" ht="19.5" customHeight="1">
      <c r="A84" s="349" t="s">
        <v>342</v>
      </c>
      <c r="B84" s="350">
        <v>2332</v>
      </c>
      <c r="C84" s="351">
        <v>2231</v>
      </c>
      <c r="D84" s="352">
        <v>0</v>
      </c>
      <c r="E84" s="351">
        <v>0</v>
      </c>
      <c r="F84" s="352">
        <f>SUM(B84:E84)</f>
        <v>4563</v>
      </c>
      <c r="G84" s="353">
        <f>F84/$F$9</f>
        <v>0.004868841124048212</v>
      </c>
      <c r="H84" s="350">
        <v>2211</v>
      </c>
      <c r="I84" s="351">
        <v>2262</v>
      </c>
      <c r="J84" s="352"/>
      <c r="K84" s="351"/>
      <c r="L84" s="352">
        <f>SUM(H84:K84)</f>
        <v>4473</v>
      </c>
      <c r="M84" s="354">
        <f>IF(ISERROR(F84/L84-1),"         /0",(F84/L84-1))</f>
        <v>0.02012072434607637</v>
      </c>
      <c r="N84" s="350">
        <v>6228</v>
      </c>
      <c r="O84" s="351">
        <v>6045</v>
      </c>
      <c r="P84" s="352">
        <v>0</v>
      </c>
      <c r="Q84" s="351"/>
      <c r="R84" s="352">
        <f>SUM(N84:Q84)</f>
        <v>12273</v>
      </c>
      <c r="S84" s="353">
        <f>R84/$R$9</f>
        <v>0.004199024093838079</v>
      </c>
      <c r="T84" s="364">
        <v>6852</v>
      </c>
      <c r="U84" s="351">
        <v>6492</v>
      </c>
      <c r="V84" s="352"/>
      <c r="W84" s="351"/>
      <c r="X84" s="352">
        <f>SUM(T84:W84)</f>
        <v>13344</v>
      </c>
      <c r="Y84" s="355">
        <f>IF(ISERROR(R84/X84-1),"         /0",(R84/X84-1))</f>
        <v>-0.08026079136690645</v>
      </c>
    </row>
    <row r="85" spans="1:25" s="137" customFormat="1" ht="19.5" customHeight="1">
      <c r="A85" s="349" t="s">
        <v>343</v>
      </c>
      <c r="B85" s="350">
        <v>1719</v>
      </c>
      <c r="C85" s="351">
        <v>1866</v>
      </c>
      <c r="D85" s="352">
        <v>0</v>
      </c>
      <c r="E85" s="351">
        <v>0</v>
      </c>
      <c r="F85" s="352">
        <f>SUM(B85:E85)</f>
        <v>3585</v>
      </c>
      <c r="G85" s="353">
        <f>F85/$F$9</f>
        <v>0.0038252893775395226</v>
      </c>
      <c r="H85" s="350">
        <v>2125</v>
      </c>
      <c r="I85" s="351">
        <v>2486</v>
      </c>
      <c r="J85" s="352"/>
      <c r="K85" s="351"/>
      <c r="L85" s="352">
        <f>SUM(H85:K85)</f>
        <v>4611</v>
      </c>
      <c r="M85" s="354">
        <f>IF(ISERROR(F85/L85-1),"         /0",(F85/L85-1))</f>
        <v>-0.22251138581652574</v>
      </c>
      <c r="N85" s="350">
        <v>5699</v>
      </c>
      <c r="O85" s="351">
        <v>5821</v>
      </c>
      <c r="P85" s="352">
        <v>2</v>
      </c>
      <c r="Q85" s="351"/>
      <c r="R85" s="352">
        <f>SUM(N85:Q85)</f>
        <v>11522</v>
      </c>
      <c r="S85" s="353">
        <f>R85/$R$9</f>
        <v>0.003942080633032049</v>
      </c>
      <c r="T85" s="364">
        <v>6015</v>
      </c>
      <c r="U85" s="351">
        <v>7913</v>
      </c>
      <c r="V85" s="352">
        <v>0</v>
      </c>
      <c r="W85" s="351">
        <v>0</v>
      </c>
      <c r="X85" s="352">
        <f>SUM(T85:W85)</f>
        <v>13928</v>
      </c>
      <c r="Y85" s="355">
        <f>IF(ISERROR(R85/X85-1),"         /0",(R85/X85-1))</f>
        <v>-0.17274554853532453</v>
      </c>
    </row>
    <row r="86" spans="1:25" s="137" customFormat="1" ht="19.5" customHeight="1">
      <c r="A86" s="349" t="s">
        <v>344</v>
      </c>
      <c r="B86" s="350">
        <v>1490</v>
      </c>
      <c r="C86" s="351">
        <v>1371</v>
      </c>
      <c r="D86" s="352">
        <v>0</v>
      </c>
      <c r="E86" s="351">
        <v>0</v>
      </c>
      <c r="F86" s="352">
        <f t="shared" si="40"/>
        <v>2861</v>
      </c>
      <c r="G86" s="353">
        <f t="shared" si="41"/>
        <v>0.0030527623177519034</v>
      </c>
      <c r="H86" s="350">
        <v>1238</v>
      </c>
      <c r="I86" s="351">
        <v>1477</v>
      </c>
      <c r="J86" s="352"/>
      <c r="K86" s="351"/>
      <c r="L86" s="352">
        <f t="shared" si="42"/>
        <v>2715</v>
      </c>
      <c r="M86" s="354">
        <f t="shared" si="43"/>
        <v>0.053775322283609484</v>
      </c>
      <c r="N86" s="350">
        <v>5603</v>
      </c>
      <c r="O86" s="351">
        <v>5831</v>
      </c>
      <c r="P86" s="352"/>
      <c r="Q86" s="351"/>
      <c r="R86" s="352">
        <f t="shared" si="44"/>
        <v>11434</v>
      </c>
      <c r="S86" s="353">
        <f t="shared" si="45"/>
        <v>0.003911972744149319</v>
      </c>
      <c r="T86" s="364">
        <v>4173</v>
      </c>
      <c r="U86" s="351">
        <v>4411</v>
      </c>
      <c r="V86" s="352"/>
      <c r="W86" s="351">
        <v>0</v>
      </c>
      <c r="X86" s="352">
        <f t="shared" si="46"/>
        <v>8584</v>
      </c>
      <c r="Y86" s="355">
        <f t="shared" si="47"/>
        <v>0.33201304753028893</v>
      </c>
    </row>
    <row r="87" spans="1:25" s="137" customFormat="1" ht="19.5" customHeight="1">
      <c r="A87" s="349" t="s">
        <v>345</v>
      </c>
      <c r="B87" s="350">
        <v>1072</v>
      </c>
      <c r="C87" s="351">
        <v>861</v>
      </c>
      <c r="D87" s="352">
        <v>0</v>
      </c>
      <c r="E87" s="351">
        <v>0</v>
      </c>
      <c r="F87" s="352">
        <f t="shared" si="40"/>
        <v>1933</v>
      </c>
      <c r="G87" s="353">
        <f t="shared" si="41"/>
        <v>0.002062561887526889</v>
      </c>
      <c r="H87" s="350">
        <v>1098</v>
      </c>
      <c r="I87" s="351">
        <v>1018</v>
      </c>
      <c r="J87" s="352"/>
      <c r="K87" s="351"/>
      <c r="L87" s="352">
        <f t="shared" si="42"/>
        <v>2116</v>
      </c>
      <c r="M87" s="354">
        <f t="shared" si="43"/>
        <v>-0.08648393194706994</v>
      </c>
      <c r="N87" s="350">
        <v>3435</v>
      </c>
      <c r="O87" s="351">
        <v>3169</v>
      </c>
      <c r="P87" s="352"/>
      <c r="Q87" s="351">
        <v>0</v>
      </c>
      <c r="R87" s="352">
        <f t="shared" si="44"/>
        <v>6604</v>
      </c>
      <c r="S87" s="353">
        <f t="shared" si="45"/>
        <v>0.002259460206608545</v>
      </c>
      <c r="T87" s="364">
        <v>4514</v>
      </c>
      <c r="U87" s="351">
        <v>4228</v>
      </c>
      <c r="V87" s="352"/>
      <c r="W87" s="351"/>
      <c r="X87" s="352">
        <f t="shared" si="46"/>
        <v>8742</v>
      </c>
      <c r="Y87" s="355">
        <f t="shared" si="47"/>
        <v>-0.24456646076412725</v>
      </c>
    </row>
    <row r="88" spans="1:25" s="137" customFormat="1" ht="19.5" customHeight="1">
      <c r="A88" s="349" t="s">
        <v>346</v>
      </c>
      <c r="B88" s="350">
        <v>746</v>
      </c>
      <c r="C88" s="351">
        <v>535</v>
      </c>
      <c r="D88" s="352">
        <v>0</v>
      </c>
      <c r="E88" s="351">
        <v>0</v>
      </c>
      <c r="F88" s="352">
        <f aca="true" t="shared" si="48" ref="F88:F99">SUM(B88:E88)</f>
        <v>1281</v>
      </c>
      <c r="G88" s="353">
        <f aca="true" t="shared" si="49" ref="G88:G99">F88/$F$9</f>
        <v>0.0013668607231877624</v>
      </c>
      <c r="H88" s="350">
        <v>698</v>
      </c>
      <c r="I88" s="351">
        <v>802</v>
      </c>
      <c r="J88" s="352"/>
      <c r="K88" s="351"/>
      <c r="L88" s="352">
        <f aca="true" t="shared" si="50" ref="L88:L99">SUM(H88:K88)</f>
        <v>1500</v>
      </c>
      <c r="M88" s="354">
        <f aca="true" t="shared" si="51" ref="M88:M99">IF(ISERROR(F88/L88-1),"         /0",(F88/L88-1))</f>
        <v>-0.14600000000000002</v>
      </c>
      <c r="N88" s="350">
        <v>2607</v>
      </c>
      <c r="O88" s="351">
        <v>2089</v>
      </c>
      <c r="P88" s="352"/>
      <c r="Q88" s="351"/>
      <c r="R88" s="352">
        <f aca="true" t="shared" si="52" ref="R88:R99">SUM(N88:Q88)</f>
        <v>4696</v>
      </c>
      <c r="S88" s="353">
        <f aca="true" t="shared" si="53" ref="S88:S99">R88/$R$9</f>
        <v>0.001606666434014798</v>
      </c>
      <c r="T88" s="364">
        <v>2411</v>
      </c>
      <c r="U88" s="351">
        <v>2283</v>
      </c>
      <c r="V88" s="352"/>
      <c r="W88" s="351"/>
      <c r="X88" s="352">
        <f aca="true" t="shared" si="54" ref="X88:X99">SUM(T88:W88)</f>
        <v>4694</v>
      </c>
      <c r="Y88" s="355">
        <f aca="true" t="shared" si="55" ref="Y88:Y99">IF(ISERROR(R88/X88-1),"         /0",(R88/X88-1))</f>
        <v>0.0004260758414997845</v>
      </c>
    </row>
    <row r="89" spans="1:25" s="137" customFormat="1" ht="19.5" customHeight="1">
      <c r="A89" s="349" t="s">
        <v>347</v>
      </c>
      <c r="B89" s="350">
        <v>333</v>
      </c>
      <c r="C89" s="351">
        <v>332</v>
      </c>
      <c r="D89" s="352">
        <v>7</v>
      </c>
      <c r="E89" s="351">
        <v>0</v>
      </c>
      <c r="F89" s="352">
        <f t="shared" si="48"/>
        <v>672</v>
      </c>
      <c r="G89" s="353">
        <f t="shared" si="49"/>
        <v>0.0007170416908525967</v>
      </c>
      <c r="H89" s="350">
        <v>306</v>
      </c>
      <c r="I89" s="351">
        <v>299</v>
      </c>
      <c r="J89" s="352"/>
      <c r="K89" s="351"/>
      <c r="L89" s="352">
        <f t="shared" si="50"/>
        <v>605</v>
      </c>
      <c r="M89" s="354">
        <f t="shared" si="51"/>
        <v>0.11074380165289255</v>
      </c>
      <c r="N89" s="350">
        <v>1196</v>
      </c>
      <c r="O89" s="351">
        <v>1112</v>
      </c>
      <c r="P89" s="352">
        <v>7</v>
      </c>
      <c r="Q89" s="351"/>
      <c r="R89" s="352">
        <f t="shared" si="52"/>
        <v>2315</v>
      </c>
      <c r="S89" s="353">
        <f t="shared" si="53"/>
        <v>0.000792042758676375</v>
      </c>
      <c r="T89" s="364">
        <v>894</v>
      </c>
      <c r="U89" s="351">
        <v>811</v>
      </c>
      <c r="V89" s="352"/>
      <c r="W89" s="351"/>
      <c r="X89" s="352">
        <f t="shared" si="54"/>
        <v>1705</v>
      </c>
      <c r="Y89" s="355">
        <f t="shared" si="55"/>
        <v>0.35777126099706735</v>
      </c>
    </row>
    <row r="90" spans="1:25" s="137" customFormat="1" ht="19.5" customHeight="1">
      <c r="A90" s="349" t="s">
        <v>348</v>
      </c>
      <c r="B90" s="350">
        <v>288</v>
      </c>
      <c r="C90" s="351">
        <v>273</v>
      </c>
      <c r="D90" s="352">
        <v>0</v>
      </c>
      <c r="E90" s="351">
        <v>0</v>
      </c>
      <c r="F90" s="352">
        <f t="shared" si="48"/>
        <v>561</v>
      </c>
      <c r="G90" s="353">
        <f t="shared" si="49"/>
        <v>0.0005986017687028374</v>
      </c>
      <c r="H90" s="350">
        <v>260</v>
      </c>
      <c r="I90" s="351">
        <v>263</v>
      </c>
      <c r="J90" s="352"/>
      <c r="K90" s="351"/>
      <c r="L90" s="352">
        <f t="shared" si="50"/>
        <v>523</v>
      </c>
      <c r="M90" s="354">
        <f t="shared" si="51"/>
        <v>0.07265774378585088</v>
      </c>
      <c r="N90" s="350">
        <v>1103</v>
      </c>
      <c r="O90" s="351">
        <v>860</v>
      </c>
      <c r="P90" s="352"/>
      <c r="Q90" s="351"/>
      <c r="R90" s="352">
        <f t="shared" si="52"/>
        <v>1963</v>
      </c>
      <c r="S90" s="353">
        <f t="shared" si="53"/>
        <v>0.0006716112031454533</v>
      </c>
      <c r="T90" s="364">
        <v>879</v>
      </c>
      <c r="U90" s="351">
        <v>719</v>
      </c>
      <c r="V90" s="352"/>
      <c r="W90" s="351"/>
      <c r="X90" s="352">
        <f t="shared" si="54"/>
        <v>1598</v>
      </c>
      <c r="Y90" s="355">
        <f t="shared" si="55"/>
        <v>0.22841051314142669</v>
      </c>
    </row>
    <row r="91" spans="1:25" s="137" customFormat="1" ht="19.5" customHeight="1" thickBot="1">
      <c r="A91" s="349" t="s">
        <v>274</v>
      </c>
      <c r="B91" s="350">
        <v>24694</v>
      </c>
      <c r="C91" s="351">
        <v>23128</v>
      </c>
      <c r="D91" s="352">
        <v>27</v>
      </c>
      <c r="E91" s="351">
        <v>8</v>
      </c>
      <c r="F91" s="352">
        <f t="shared" si="48"/>
        <v>47857</v>
      </c>
      <c r="G91" s="353">
        <f t="shared" si="49"/>
        <v>0.05106467886775703</v>
      </c>
      <c r="H91" s="350">
        <v>23412</v>
      </c>
      <c r="I91" s="351">
        <v>22817</v>
      </c>
      <c r="J91" s="352">
        <v>34</v>
      </c>
      <c r="K91" s="351">
        <v>9</v>
      </c>
      <c r="L91" s="352">
        <f t="shared" si="50"/>
        <v>46272</v>
      </c>
      <c r="M91" s="354">
        <f t="shared" si="51"/>
        <v>0.03425397648686035</v>
      </c>
      <c r="N91" s="350">
        <v>78311</v>
      </c>
      <c r="O91" s="351">
        <v>71299</v>
      </c>
      <c r="P91" s="352">
        <v>197</v>
      </c>
      <c r="Q91" s="351">
        <v>80</v>
      </c>
      <c r="R91" s="352">
        <f t="shared" si="52"/>
        <v>149887</v>
      </c>
      <c r="S91" s="353">
        <f t="shared" si="53"/>
        <v>0.051281603874611593</v>
      </c>
      <c r="T91" s="364">
        <v>69844</v>
      </c>
      <c r="U91" s="351">
        <v>63174</v>
      </c>
      <c r="V91" s="352">
        <v>174</v>
      </c>
      <c r="W91" s="351">
        <v>156</v>
      </c>
      <c r="X91" s="352">
        <f t="shared" si="54"/>
        <v>133348</v>
      </c>
      <c r="Y91" s="355">
        <f t="shared" si="55"/>
        <v>0.12402885682574927</v>
      </c>
    </row>
    <row r="92" spans="1:25" s="145" customFormat="1" ht="19.5" customHeight="1">
      <c r="A92" s="152" t="s">
        <v>52</v>
      </c>
      <c r="B92" s="149">
        <f>SUM(B93:B98)</f>
        <v>9931</v>
      </c>
      <c r="C92" s="148">
        <f>SUM(C93:C98)</f>
        <v>10182</v>
      </c>
      <c r="D92" s="147">
        <f>SUM(D93:D98)</f>
        <v>32</v>
      </c>
      <c r="E92" s="148">
        <f>SUM(E93:E98)</f>
        <v>31</v>
      </c>
      <c r="F92" s="147">
        <f t="shared" si="48"/>
        <v>20176</v>
      </c>
      <c r="G92" s="150">
        <f t="shared" si="49"/>
        <v>0.021528323146788677</v>
      </c>
      <c r="H92" s="149">
        <f>SUM(H93:H98)</f>
        <v>11336</v>
      </c>
      <c r="I92" s="148">
        <f>SUM(I93:I98)</f>
        <v>11413</v>
      </c>
      <c r="J92" s="147">
        <f>SUM(J93:J98)</f>
        <v>463</v>
      </c>
      <c r="K92" s="148">
        <f>SUM(K93:K98)</f>
        <v>456</v>
      </c>
      <c r="L92" s="147">
        <f t="shared" si="50"/>
        <v>23668</v>
      </c>
      <c r="M92" s="151">
        <f t="shared" si="51"/>
        <v>-0.14754098360655743</v>
      </c>
      <c r="N92" s="149">
        <f>SUM(N93:N98)</f>
        <v>34217</v>
      </c>
      <c r="O92" s="148">
        <f>SUM(O93:O98)</f>
        <v>34944</v>
      </c>
      <c r="P92" s="147">
        <f>SUM(P93:P98)</f>
        <v>514</v>
      </c>
      <c r="Q92" s="148">
        <f>SUM(Q93:Q98)</f>
        <v>537</v>
      </c>
      <c r="R92" s="147">
        <f t="shared" si="52"/>
        <v>70212</v>
      </c>
      <c r="S92" s="150">
        <f t="shared" si="53"/>
        <v>0.024021989707207623</v>
      </c>
      <c r="T92" s="149">
        <f>SUM(T93:T98)</f>
        <v>32696</v>
      </c>
      <c r="U92" s="148">
        <f>SUM(U93:U98)</f>
        <v>33081</v>
      </c>
      <c r="V92" s="147">
        <f>SUM(V93:V98)</f>
        <v>544</v>
      </c>
      <c r="W92" s="148">
        <f>SUM(W93:W98)</f>
        <v>528</v>
      </c>
      <c r="X92" s="147">
        <f t="shared" si="54"/>
        <v>66849</v>
      </c>
      <c r="Y92" s="146">
        <f t="shared" si="55"/>
        <v>0.050307409235740286</v>
      </c>
    </row>
    <row r="93" spans="1:25" ht="19.5" customHeight="1">
      <c r="A93" s="342" t="s">
        <v>349</v>
      </c>
      <c r="B93" s="343">
        <v>3155</v>
      </c>
      <c r="C93" s="344">
        <v>3356</v>
      </c>
      <c r="D93" s="345">
        <v>0</v>
      </c>
      <c r="E93" s="344">
        <v>0</v>
      </c>
      <c r="F93" s="345">
        <f t="shared" si="48"/>
        <v>6511</v>
      </c>
      <c r="G93" s="346">
        <f t="shared" si="49"/>
        <v>0.0069474084064602044</v>
      </c>
      <c r="H93" s="343">
        <v>3724</v>
      </c>
      <c r="I93" s="344">
        <v>3907</v>
      </c>
      <c r="J93" s="345"/>
      <c r="K93" s="344"/>
      <c r="L93" s="345">
        <f t="shared" si="50"/>
        <v>7631</v>
      </c>
      <c r="M93" s="347">
        <f t="shared" si="51"/>
        <v>-0.146769754946927</v>
      </c>
      <c r="N93" s="343">
        <v>11286</v>
      </c>
      <c r="O93" s="344">
        <v>11652</v>
      </c>
      <c r="P93" s="345">
        <v>0</v>
      </c>
      <c r="Q93" s="344">
        <v>0</v>
      </c>
      <c r="R93" s="345">
        <f t="shared" si="52"/>
        <v>22938</v>
      </c>
      <c r="S93" s="346">
        <f t="shared" si="53"/>
        <v>0.007847894945364446</v>
      </c>
      <c r="T93" s="363">
        <v>10285</v>
      </c>
      <c r="U93" s="344">
        <v>10366</v>
      </c>
      <c r="V93" s="345"/>
      <c r="W93" s="344">
        <v>0</v>
      </c>
      <c r="X93" s="345">
        <f t="shared" si="54"/>
        <v>20651</v>
      </c>
      <c r="Y93" s="348">
        <f t="shared" si="55"/>
        <v>0.1107452423611448</v>
      </c>
    </row>
    <row r="94" spans="1:25" ht="19.5" customHeight="1">
      <c r="A94" s="349" t="s">
        <v>350</v>
      </c>
      <c r="B94" s="350">
        <v>2323</v>
      </c>
      <c r="C94" s="351">
        <v>2527</v>
      </c>
      <c r="D94" s="352">
        <v>0</v>
      </c>
      <c r="E94" s="351">
        <v>2</v>
      </c>
      <c r="F94" s="352">
        <f t="shared" si="48"/>
        <v>4852</v>
      </c>
      <c r="G94" s="353">
        <f t="shared" si="49"/>
        <v>0.005177211732167856</v>
      </c>
      <c r="H94" s="350">
        <v>2951</v>
      </c>
      <c r="I94" s="351">
        <v>2700</v>
      </c>
      <c r="J94" s="352">
        <v>3</v>
      </c>
      <c r="K94" s="351">
        <v>4</v>
      </c>
      <c r="L94" s="352">
        <f t="shared" si="50"/>
        <v>5658</v>
      </c>
      <c r="M94" s="354">
        <f t="shared" si="51"/>
        <v>-0.1424531636620714</v>
      </c>
      <c r="N94" s="350">
        <v>8154</v>
      </c>
      <c r="O94" s="351">
        <v>8997</v>
      </c>
      <c r="P94" s="352">
        <v>10</v>
      </c>
      <c r="Q94" s="351">
        <v>23</v>
      </c>
      <c r="R94" s="352">
        <f t="shared" si="52"/>
        <v>17184</v>
      </c>
      <c r="S94" s="353">
        <f t="shared" si="53"/>
        <v>0.005879249574555002</v>
      </c>
      <c r="T94" s="364">
        <v>7373</v>
      </c>
      <c r="U94" s="351">
        <v>7850</v>
      </c>
      <c r="V94" s="352">
        <v>9</v>
      </c>
      <c r="W94" s="351">
        <v>10</v>
      </c>
      <c r="X94" s="352">
        <f t="shared" si="54"/>
        <v>15242</v>
      </c>
      <c r="Y94" s="355">
        <f t="shared" si="55"/>
        <v>0.1274111009053931</v>
      </c>
    </row>
    <row r="95" spans="1:25" ht="19.5" customHeight="1">
      <c r="A95" s="349" t="s">
        <v>351</v>
      </c>
      <c r="B95" s="350">
        <v>1097</v>
      </c>
      <c r="C95" s="351">
        <v>1315</v>
      </c>
      <c r="D95" s="352">
        <v>0</v>
      </c>
      <c r="E95" s="351">
        <v>0</v>
      </c>
      <c r="F95" s="352">
        <f t="shared" si="48"/>
        <v>2412</v>
      </c>
      <c r="G95" s="353">
        <f t="shared" si="49"/>
        <v>0.002573667497524499</v>
      </c>
      <c r="H95" s="350">
        <v>1272</v>
      </c>
      <c r="I95" s="351">
        <v>1165</v>
      </c>
      <c r="J95" s="352"/>
      <c r="K95" s="351"/>
      <c r="L95" s="352">
        <f t="shared" si="50"/>
        <v>2437</v>
      </c>
      <c r="M95" s="354">
        <f t="shared" si="51"/>
        <v>-0.010258514567090704</v>
      </c>
      <c r="N95" s="350">
        <v>3802</v>
      </c>
      <c r="O95" s="351">
        <v>3826</v>
      </c>
      <c r="P95" s="352">
        <v>411</v>
      </c>
      <c r="Q95" s="351">
        <v>419</v>
      </c>
      <c r="R95" s="352">
        <f t="shared" si="52"/>
        <v>8458</v>
      </c>
      <c r="S95" s="353">
        <f t="shared" si="53"/>
        <v>0.002893778683751525</v>
      </c>
      <c r="T95" s="364">
        <v>3475</v>
      </c>
      <c r="U95" s="351">
        <v>3565</v>
      </c>
      <c r="V95" s="352">
        <v>6</v>
      </c>
      <c r="W95" s="351">
        <v>12</v>
      </c>
      <c r="X95" s="352">
        <f t="shared" si="54"/>
        <v>7058</v>
      </c>
      <c r="Y95" s="355">
        <f t="shared" si="55"/>
        <v>0.1983564749220743</v>
      </c>
    </row>
    <row r="96" spans="1:25" ht="19.5" customHeight="1">
      <c r="A96" s="349" t="s">
        <v>352</v>
      </c>
      <c r="B96" s="350">
        <v>577</v>
      </c>
      <c r="C96" s="351">
        <v>448</v>
      </c>
      <c r="D96" s="352">
        <v>0</v>
      </c>
      <c r="E96" s="351">
        <v>0</v>
      </c>
      <c r="F96" s="352">
        <f t="shared" si="48"/>
        <v>1025</v>
      </c>
      <c r="G96" s="353">
        <f t="shared" si="49"/>
        <v>0.0010937019838153446</v>
      </c>
      <c r="H96" s="350">
        <v>653</v>
      </c>
      <c r="I96" s="351">
        <v>819</v>
      </c>
      <c r="J96" s="352">
        <v>0</v>
      </c>
      <c r="K96" s="351"/>
      <c r="L96" s="352">
        <f t="shared" si="50"/>
        <v>1472</v>
      </c>
      <c r="M96" s="354">
        <f t="shared" si="51"/>
        <v>-0.3036684782608695</v>
      </c>
      <c r="N96" s="350">
        <v>1803</v>
      </c>
      <c r="O96" s="351">
        <v>1876</v>
      </c>
      <c r="P96" s="352"/>
      <c r="Q96" s="351"/>
      <c r="R96" s="352">
        <f t="shared" si="52"/>
        <v>3679</v>
      </c>
      <c r="S96" s="353">
        <f t="shared" si="53"/>
        <v>0.0012587150363586972</v>
      </c>
      <c r="T96" s="364">
        <v>2219</v>
      </c>
      <c r="U96" s="351">
        <v>2652</v>
      </c>
      <c r="V96" s="352">
        <v>0</v>
      </c>
      <c r="W96" s="351"/>
      <c r="X96" s="352">
        <f t="shared" si="54"/>
        <v>4871</v>
      </c>
      <c r="Y96" s="355">
        <f t="shared" si="55"/>
        <v>-0.24471361116813795</v>
      </c>
    </row>
    <row r="97" spans="1:25" ht="19.5" customHeight="1">
      <c r="A97" s="349" t="s">
        <v>353</v>
      </c>
      <c r="B97" s="350">
        <v>383</v>
      </c>
      <c r="C97" s="351">
        <v>427</v>
      </c>
      <c r="D97" s="352">
        <v>0</v>
      </c>
      <c r="E97" s="351">
        <v>0</v>
      </c>
      <c r="F97" s="352">
        <f t="shared" si="48"/>
        <v>810</v>
      </c>
      <c r="G97" s="353">
        <f t="shared" si="49"/>
        <v>0.0008642913237955407</v>
      </c>
      <c r="H97" s="350">
        <v>205</v>
      </c>
      <c r="I97" s="351">
        <v>229</v>
      </c>
      <c r="J97" s="352"/>
      <c r="K97" s="351"/>
      <c r="L97" s="352">
        <f t="shared" si="50"/>
        <v>434</v>
      </c>
      <c r="M97" s="354">
        <f t="shared" si="51"/>
        <v>0.8663594470046083</v>
      </c>
      <c r="N97" s="350">
        <v>1130</v>
      </c>
      <c r="O97" s="351">
        <v>1146</v>
      </c>
      <c r="P97" s="352">
        <v>1</v>
      </c>
      <c r="Q97" s="351"/>
      <c r="R97" s="352">
        <f t="shared" si="52"/>
        <v>2277</v>
      </c>
      <c r="S97" s="353">
        <f t="shared" si="53"/>
        <v>0.0007790416248406505</v>
      </c>
      <c r="T97" s="364">
        <v>921</v>
      </c>
      <c r="U97" s="351">
        <v>913</v>
      </c>
      <c r="V97" s="352"/>
      <c r="W97" s="351"/>
      <c r="X97" s="352">
        <f t="shared" si="54"/>
        <v>1834</v>
      </c>
      <c r="Y97" s="355">
        <f t="shared" si="55"/>
        <v>0.2415485278080698</v>
      </c>
    </row>
    <row r="98" spans="1:25" ht="19.5" customHeight="1" thickBot="1">
      <c r="A98" s="349" t="s">
        <v>274</v>
      </c>
      <c r="B98" s="350">
        <v>2396</v>
      </c>
      <c r="C98" s="351">
        <v>2109</v>
      </c>
      <c r="D98" s="352">
        <v>32</v>
      </c>
      <c r="E98" s="351">
        <v>29</v>
      </c>
      <c r="F98" s="352">
        <f t="shared" si="48"/>
        <v>4566</v>
      </c>
      <c r="G98" s="353">
        <f t="shared" si="49"/>
        <v>0.004872042203025233</v>
      </c>
      <c r="H98" s="350">
        <v>2531</v>
      </c>
      <c r="I98" s="351">
        <v>2593</v>
      </c>
      <c r="J98" s="352">
        <v>460</v>
      </c>
      <c r="K98" s="351">
        <v>452</v>
      </c>
      <c r="L98" s="352">
        <f t="shared" si="50"/>
        <v>6036</v>
      </c>
      <c r="M98" s="354">
        <f t="shared" si="51"/>
        <v>-0.2435387673956262</v>
      </c>
      <c r="N98" s="350">
        <v>8042</v>
      </c>
      <c r="O98" s="351">
        <v>7447</v>
      </c>
      <c r="P98" s="352">
        <v>92</v>
      </c>
      <c r="Q98" s="351">
        <v>95</v>
      </c>
      <c r="R98" s="352">
        <f t="shared" si="52"/>
        <v>15676</v>
      </c>
      <c r="S98" s="353">
        <f t="shared" si="53"/>
        <v>0.0053633098423373025</v>
      </c>
      <c r="T98" s="364">
        <v>8423</v>
      </c>
      <c r="U98" s="351">
        <v>7735</v>
      </c>
      <c r="V98" s="352">
        <v>529</v>
      </c>
      <c r="W98" s="351">
        <v>506</v>
      </c>
      <c r="X98" s="352">
        <f t="shared" si="54"/>
        <v>17193</v>
      </c>
      <c r="Y98" s="355">
        <f t="shared" si="55"/>
        <v>-0.08823358343511889</v>
      </c>
    </row>
    <row r="99" spans="1:25" s="137" customFormat="1" ht="19.5" customHeight="1" thickBot="1">
      <c r="A99" s="144" t="s">
        <v>51</v>
      </c>
      <c r="B99" s="141">
        <v>2464</v>
      </c>
      <c r="C99" s="140">
        <v>2265</v>
      </c>
      <c r="D99" s="139">
        <v>0</v>
      </c>
      <c r="E99" s="140">
        <v>0</v>
      </c>
      <c r="F99" s="139">
        <f t="shared" si="48"/>
        <v>4729</v>
      </c>
      <c r="G99" s="142">
        <f t="shared" si="49"/>
        <v>0.005045967494110014</v>
      </c>
      <c r="H99" s="141">
        <v>3150</v>
      </c>
      <c r="I99" s="140">
        <v>2418</v>
      </c>
      <c r="J99" s="139">
        <v>0</v>
      </c>
      <c r="K99" s="140"/>
      <c r="L99" s="139">
        <f t="shared" si="50"/>
        <v>5568</v>
      </c>
      <c r="M99" s="143">
        <f t="shared" si="51"/>
        <v>-0.15068247126436785</v>
      </c>
      <c r="N99" s="141">
        <v>7364</v>
      </c>
      <c r="O99" s="140">
        <v>7129</v>
      </c>
      <c r="P99" s="139"/>
      <c r="Q99" s="140"/>
      <c r="R99" s="139">
        <f t="shared" si="52"/>
        <v>14493</v>
      </c>
      <c r="S99" s="142">
        <f t="shared" si="53"/>
        <v>0.004958564017925142</v>
      </c>
      <c r="T99" s="141">
        <v>7795</v>
      </c>
      <c r="U99" s="140">
        <v>6567</v>
      </c>
      <c r="V99" s="139">
        <v>1</v>
      </c>
      <c r="W99" s="140">
        <v>2</v>
      </c>
      <c r="X99" s="139">
        <f t="shared" si="54"/>
        <v>14365</v>
      </c>
      <c r="Y99" s="138">
        <f t="shared" si="55"/>
        <v>0.008910546467107539</v>
      </c>
    </row>
    <row r="100" ht="15" thickTop="1">
      <c r="A100" s="89"/>
    </row>
    <row r="101" ht="14.25">
      <c r="A101" s="89" t="s">
        <v>50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100:Y65536 M100:M65536 Y3 M3 M5:M8 Y5:Y8">
    <cfRule type="cellIs" priority="1" dxfId="91" operator="lessThan" stopIfTrue="1">
      <formula>0</formula>
    </cfRule>
  </conditionalFormatting>
  <conditionalFormatting sqref="Y9:Y99 M9:M99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A12" sqref="A12:IV12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10.421875" style="112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61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21" customHeight="1" thickBot="1">
      <c r="A4" s="697" t="s">
        <v>60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7.25" customHeight="1" thickBot="1" thickTop="1">
      <c r="A5" s="633" t="s">
        <v>59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30" customFormat="1" ht="26.25" customHeight="1">
      <c r="A6" s="634"/>
      <c r="B6" s="708" t="s">
        <v>154</v>
      </c>
      <c r="C6" s="709"/>
      <c r="D6" s="709"/>
      <c r="E6" s="709"/>
      <c r="F6" s="709"/>
      <c r="G6" s="689" t="s">
        <v>32</v>
      </c>
      <c r="H6" s="708" t="s">
        <v>155</v>
      </c>
      <c r="I6" s="709"/>
      <c r="J6" s="709"/>
      <c r="K6" s="709"/>
      <c r="L6" s="709"/>
      <c r="M6" s="700" t="s">
        <v>31</v>
      </c>
      <c r="N6" s="708" t="s">
        <v>156</v>
      </c>
      <c r="O6" s="709"/>
      <c r="P6" s="709"/>
      <c r="Q6" s="709"/>
      <c r="R6" s="709"/>
      <c r="S6" s="689" t="s">
        <v>32</v>
      </c>
      <c r="T6" s="708" t="s">
        <v>157</v>
      </c>
      <c r="U6" s="709"/>
      <c r="V6" s="709"/>
      <c r="W6" s="709"/>
      <c r="X6" s="709"/>
      <c r="Y6" s="694" t="s">
        <v>31</v>
      </c>
    </row>
    <row r="7" spans="1:25" s="125" customFormat="1" ht="26.25" customHeight="1">
      <c r="A7" s="635"/>
      <c r="B7" s="681" t="s">
        <v>20</v>
      </c>
      <c r="C7" s="682"/>
      <c r="D7" s="683" t="s">
        <v>19</v>
      </c>
      <c r="E7" s="682"/>
      <c r="F7" s="684" t="s">
        <v>15</v>
      </c>
      <c r="G7" s="690"/>
      <c r="H7" s="681" t="s">
        <v>20</v>
      </c>
      <c r="I7" s="682"/>
      <c r="J7" s="683" t="s">
        <v>19</v>
      </c>
      <c r="K7" s="682"/>
      <c r="L7" s="684" t="s">
        <v>15</v>
      </c>
      <c r="M7" s="701"/>
      <c r="N7" s="681" t="s">
        <v>20</v>
      </c>
      <c r="O7" s="682"/>
      <c r="P7" s="683" t="s">
        <v>19</v>
      </c>
      <c r="Q7" s="682"/>
      <c r="R7" s="684" t="s">
        <v>15</v>
      </c>
      <c r="S7" s="690"/>
      <c r="T7" s="681" t="s">
        <v>20</v>
      </c>
      <c r="U7" s="682"/>
      <c r="V7" s="683" t="s">
        <v>19</v>
      </c>
      <c r="W7" s="682"/>
      <c r="X7" s="684" t="s">
        <v>15</v>
      </c>
      <c r="Y7" s="695"/>
    </row>
    <row r="8" spans="1:25" s="160" customFormat="1" ht="15" thickBot="1">
      <c r="A8" s="636"/>
      <c r="B8" s="163" t="s">
        <v>17</v>
      </c>
      <c r="C8" s="161" t="s">
        <v>16</v>
      </c>
      <c r="D8" s="162" t="s">
        <v>17</v>
      </c>
      <c r="E8" s="161" t="s">
        <v>16</v>
      </c>
      <c r="F8" s="685"/>
      <c r="G8" s="691"/>
      <c r="H8" s="163" t="s">
        <v>17</v>
      </c>
      <c r="I8" s="161" t="s">
        <v>16</v>
      </c>
      <c r="J8" s="162" t="s">
        <v>17</v>
      </c>
      <c r="K8" s="161" t="s">
        <v>16</v>
      </c>
      <c r="L8" s="685"/>
      <c r="M8" s="702"/>
      <c r="N8" s="163" t="s">
        <v>17</v>
      </c>
      <c r="O8" s="161" t="s">
        <v>16</v>
      </c>
      <c r="P8" s="162" t="s">
        <v>17</v>
      </c>
      <c r="Q8" s="161" t="s">
        <v>16</v>
      </c>
      <c r="R8" s="685"/>
      <c r="S8" s="691"/>
      <c r="T8" s="163" t="s">
        <v>17</v>
      </c>
      <c r="U8" s="161" t="s">
        <v>16</v>
      </c>
      <c r="V8" s="162" t="s">
        <v>17</v>
      </c>
      <c r="W8" s="161" t="s">
        <v>16</v>
      </c>
      <c r="X8" s="685"/>
      <c r="Y8" s="696"/>
    </row>
    <row r="9" spans="1:25" s="114" customFormat="1" ht="18" customHeight="1" thickBot="1" thickTop="1">
      <c r="A9" s="192" t="s">
        <v>22</v>
      </c>
      <c r="B9" s="189">
        <f>B10+B14+B25+B38+B48+B53</f>
        <v>491536</v>
      </c>
      <c r="C9" s="188">
        <f>C10+C14+C25+C38+C48+C53</f>
        <v>445247</v>
      </c>
      <c r="D9" s="187">
        <f>D10+D14+D25+D38+D48+D53</f>
        <v>262</v>
      </c>
      <c r="E9" s="186">
        <f>E10+E14+E25+E38+E48+E53</f>
        <v>139</v>
      </c>
      <c r="F9" s="185">
        <f aca="true" t="shared" si="0" ref="F9:F28">SUM(B9:E9)</f>
        <v>937184</v>
      </c>
      <c r="G9" s="190">
        <f aca="true" t="shared" si="1" ref="G9:G28">F9/$F$9</f>
        <v>1</v>
      </c>
      <c r="H9" s="189">
        <f>H10+H14+H25+H38+H48+H53</f>
        <v>489132</v>
      </c>
      <c r="I9" s="188">
        <f>I10+I14+I25+I38+I48+I53</f>
        <v>452820</v>
      </c>
      <c r="J9" s="187">
        <f>J10+J14+J25+J38+J48+J53</f>
        <v>3732</v>
      </c>
      <c r="K9" s="186">
        <f>K10+K14+K25+K38+K48+K53</f>
        <v>2099</v>
      </c>
      <c r="L9" s="185">
        <f aca="true" t="shared" si="2" ref="L9:L28">SUM(H9:K9)</f>
        <v>947783</v>
      </c>
      <c r="M9" s="191">
        <f aca="true" t="shared" si="3" ref="M9:M28">IF(ISERROR(F9/L9-1),"         /0",(F9/L9-1))</f>
        <v>-0.011182939554729265</v>
      </c>
      <c r="N9" s="189">
        <f>N10+N14+N25+N38+N48+N53</f>
        <v>1492683</v>
      </c>
      <c r="O9" s="188">
        <f>O10+O14+O25+O38+O48+O53</f>
        <v>1423139</v>
      </c>
      <c r="P9" s="187">
        <f>P10+P14+P25+P38+P48+P53</f>
        <v>3379</v>
      </c>
      <c r="Q9" s="186">
        <f>Q10+Q14+Q25+Q38+Q48+Q53</f>
        <v>3621</v>
      </c>
      <c r="R9" s="185">
        <f aca="true" t="shared" si="4" ref="R9:R28">SUM(N9:Q9)</f>
        <v>2922822</v>
      </c>
      <c r="S9" s="190">
        <f aca="true" t="shared" si="5" ref="S9:S28">R9/$R$9</f>
        <v>1</v>
      </c>
      <c r="T9" s="189">
        <f>T10+T14+T25+T38+T48+T53</f>
        <v>1463635</v>
      </c>
      <c r="U9" s="188">
        <f>U10+U14+U25+U38+U48+U53</f>
        <v>1365729</v>
      </c>
      <c r="V9" s="187">
        <f>V10+V14+V25+V38+V48+V53</f>
        <v>13732</v>
      </c>
      <c r="W9" s="186">
        <f>W10+W14+W25+W38+W48+W53</f>
        <v>9099</v>
      </c>
      <c r="X9" s="185">
        <f aca="true" t="shared" si="6" ref="X9:X28">SUM(T9:W9)</f>
        <v>2852195</v>
      </c>
      <c r="Y9" s="184">
        <f>IF(ISERROR(R9/X9-1),"         /0",(R9/X9-1))</f>
        <v>0.024762332168733137</v>
      </c>
    </row>
    <row r="10" spans="1:25" s="174" customFormat="1" ht="19.5" customHeight="1">
      <c r="A10" s="183" t="s">
        <v>56</v>
      </c>
      <c r="B10" s="180">
        <f>SUM(B11:B13)</f>
        <v>136422</v>
      </c>
      <c r="C10" s="179">
        <f>SUM(C11:C13)</f>
        <v>125706</v>
      </c>
      <c r="D10" s="178">
        <f>SUM(D11:D13)</f>
        <v>24</v>
      </c>
      <c r="E10" s="177">
        <f>SUM(E11:E13)</f>
        <v>6</v>
      </c>
      <c r="F10" s="176">
        <f t="shared" si="0"/>
        <v>262158</v>
      </c>
      <c r="G10" s="181">
        <f t="shared" si="1"/>
        <v>0.27972948748591525</v>
      </c>
      <c r="H10" s="180">
        <f>SUM(H11:H13)</f>
        <v>148429</v>
      </c>
      <c r="I10" s="179">
        <f>SUM(I11:I13)</f>
        <v>134418</v>
      </c>
      <c r="J10" s="178">
        <f>SUM(J11:J13)</f>
        <v>1845</v>
      </c>
      <c r="K10" s="177">
        <f>SUM(K11:K13)</f>
        <v>447</v>
      </c>
      <c r="L10" s="176">
        <f t="shared" si="2"/>
        <v>285139</v>
      </c>
      <c r="M10" s="182">
        <f t="shared" si="3"/>
        <v>-0.08059577960222908</v>
      </c>
      <c r="N10" s="180">
        <f>SUM(N11:N13)</f>
        <v>404749</v>
      </c>
      <c r="O10" s="179">
        <f>SUM(O11:O13)</f>
        <v>390735</v>
      </c>
      <c r="P10" s="178">
        <f>SUM(P11:P13)</f>
        <v>209</v>
      </c>
      <c r="Q10" s="177">
        <f>SUM(Q11:Q13)</f>
        <v>208</v>
      </c>
      <c r="R10" s="176">
        <f t="shared" si="4"/>
        <v>795901</v>
      </c>
      <c r="S10" s="181">
        <f t="shared" si="5"/>
        <v>0.2723056689733415</v>
      </c>
      <c r="T10" s="180">
        <f>SUM(T11:T13)</f>
        <v>443832</v>
      </c>
      <c r="U10" s="179">
        <f>SUM(U11:U13)</f>
        <v>412787</v>
      </c>
      <c r="V10" s="178">
        <f>SUM(V11:V13)</f>
        <v>5236</v>
      </c>
      <c r="W10" s="177">
        <f>SUM(W11:W13)</f>
        <v>1391</v>
      </c>
      <c r="X10" s="176">
        <f t="shared" si="6"/>
        <v>863246</v>
      </c>
      <c r="Y10" s="253">
        <f aca="true" t="shared" si="7" ref="Y10:Y28">IF(ISERROR(R10/X10-1),"         /0",IF(R10/X10&gt;5,"  *  ",(R10/X10-1)))</f>
        <v>-0.07801368323745494</v>
      </c>
    </row>
    <row r="11" spans="1:25" ht="19.5" customHeight="1">
      <c r="A11" s="342" t="s">
        <v>354</v>
      </c>
      <c r="B11" s="343">
        <v>127168</v>
      </c>
      <c r="C11" s="344">
        <v>118225</v>
      </c>
      <c r="D11" s="345">
        <v>24</v>
      </c>
      <c r="E11" s="366">
        <v>6</v>
      </c>
      <c r="F11" s="367">
        <f t="shared" si="0"/>
        <v>245423</v>
      </c>
      <c r="G11" s="346">
        <f t="shared" si="1"/>
        <v>0.2618728019257691</v>
      </c>
      <c r="H11" s="343">
        <v>141517</v>
      </c>
      <c r="I11" s="344">
        <v>128511</v>
      </c>
      <c r="J11" s="345">
        <v>301</v>
      </c>
      <c r="K11" s="366">
        <v>447</v>
      </c>
      <c r="L11" s="367">
        <f t="shared" si="2"/>
        <v>270776</v>
      </c>
      <c r="M11" s="368">
        <f t="shared" si="3"/>
        <v>-0.09363089786391698</v>
      </c>
      <c r="N11" s="343">
        <v>379037</v>
      </c>
      <c r="O11" s="344">
        <v>369147</v>
      </c>
      <c r="P11" s="345">
        <v>204</v>
      </c>
      <c r="Q11" s="366">
        <v>208</v>
      </c>
      <c r="R11" s="367">
        <f t="shared" si="4"/>
        <v>748596</v>
      </c>
      <c r="S11" s="346">
        <f t="shared" si="5"/>
        <v>0.2561209680233692</v>
      </c>
      <c r="T11" s="363">
        <v>423750</v>
      </c>
      <c r="U11" s="344">
        <v>396135</v>
      </c>
      <c r="V11" s="345">
        <v>855</v>
      </c>
      <c r="W11" s="366">
        <v>1391</v>
      </c>
      <c r="X11" s="367">
        <f t="shared" si="6"/>
        <v>822131</v>
      </c>
      <c r="Y11" s="348">
        <f t="shared" si="7"/>
        <v>-0.08944438295113555</v>
      </c>
    </row>
    <row r="12" spans="1:25" ht="19.5" customHeight="1">
      <c r="A12" s="349" t="s">
        <v>355</v>
      </c>
      <c r="B12" s="350">
        <v>7148</v>
      </c>
      <c r="C12" s="351">
        <v>5370</v>
      </c>
      <c r="D12" s="352">
        <v>0</v>
      </c>
      <c r="E12" s="369">
        <v>0</v>
      </c>
      <c r="F12" s="370">
        <f t="shared" si="0"/>
        <v>12518</v>
      </c>
      <c r="G12" s="353">
        <f t="shared" si="1"/>
        <v>0.013357035544780961</v>
      </c>
      <c r="H12" s="350">
        <v>5027</v>
      </c>
      <c r="I12" s="351">
        <v>4023</v>
      </c>
      <c r="J12" s="352">
        <v>1539</v>
      </c>
      <c r="K12" s="369"/>
      <c r="L12" s="370">
        <f t="shared" si="2"/>
        <v>10589</v>
      </c>
      <c r="M12" s="371">
        <f t="shared" si="3"/>
        <v>0.18217017659835677</v>
      </c>
      <c r="N12" s="350">
        <v>18836</v>
      </c>
      <c r="O12" s="351">
        <v>15210</v>
      </c>
      <c r="P12" s="352">
        <v>0</v>
      </c>
      <c r="Q12" s="369">
        <v>0</v>
      </c>
      <c r="R12" s="370">
        <f t="shared" si="4"/>
        <v>34046</v>
      </c>
      <c r="S12" s="353">
        <f t="shared" si="5"/>
        <v>0.011648331646607286</v>
      </c>
      <c r="T12" s="364">
        <v>14466</v>
      </c>
      <c r="U12" s="351">
        <v>11451</v>
      </c>
      <c r="V12" s="352">
        <v>4376</v>
      </c>
      <c r="W12" s="369"/>
      <c r="X12" s="370">
        <f t="shared" si="6"/>
        <v>30293</v>
      </c>
      <c r="Y12" s="355">
        <f t="shared" si="7"/>
        <v>0.12389000759251312</v>
      </c>
    </row>
    <row r="13" spans="1:25" ht="19.5" customHeight="1" thickBot="1">
      <c r="A13" s="356" t="s">
        <v>356</v>
      </c>
      <c r="B13" s="357">
        <v>2106</v>
      </c>
      <c r="C13" s="358">
        <v>2111</v>
      </c>
      <c r="D13" s="359">
        <v>0</v>
      </c>
      <c r="E13" s="372">
        <v>0</v>
      </c>
      <c r="F13" s="373">
        <f t="shared" si="0"/>
        <v>4217</v>
      </c>
      <c r="G13" s="360">
        <f t="shared" si="1"/>
        <v>0.004499650015365179</v>
      </c>
      <c r="H13" s="357">
        <v>1885</v>
      </c>
      <c r="I13" s="358">
        <v>1884</v>
      </c>
      <c r="J13" s="359">
        <v>5</v>
      </c>
      <c r="K13" s="372">
        <v>0</v>
      </c>
      <c r="L13" s="373">
        <f t="shared" si="2"/>
        <v>3774</v>
      </c>
      <c r="M13" s="374">
        <f t="shared" si="3"/>
        <v>0.11738208797032335</v>
      </c>
      <c r="N13" s="357">
        <v>6876</v>
      </c>
      <c r="O13" s="358">
        <v>6378</v>
      </c>
      <c r="P13" s="359">
        <v>5</v>
      </c>
      <c r="Q13" s="372"/>
      <c r="R13" s="373">
        <f t="shared" si="4"/>
        <v>13259</v>
      </c>
      <c r="S13" s="360">
        <f t="shared" si="5"/>
        <v>0.0045363693033650355</v>
      </c>
      <c r="T13" s="365">
        <v>5616</v>
      </c>
      <c r="U13" s="358">
        <v>5201</v>
      </c>
      <c r="V13" s="359">
        <v>5</v>
      </c>
      <c r="W13" s="372">
        <v>0</v>
      </c>
      <c r="X13" s="373">
        <f t="shared" si="6"/>
        <v>10822</v>
      </c>
      <c r="Y13" s="362">
        <f t="shared" si="7"/>
        <v>0.2251894289410461</v>
      </c>
    </row>
    <row r="14" spans="1:25" s="174" customFormat="1" ht="19.5" customHeight="1">
      <c r="A14" s="183" t="s">
        <v>55</v>
      </c>
      <c r="B14" s="180">
        <f>SUM(B15:B24)</f>
        <v>134675</v>
      </c>
      <c r="C14" s="179">
        <f>SUM(C15:C24)</f>
        <v>124405</v>
      </c>
      <c r="D14" s="178">
        <f>SUM(D15:D24)</f>
        <v>127</v>
      </c>
      <c r="E14" s="177">
        <f>SUM(E15:E24)</f>
        <v>87</v>
      </c>
      <c r="F14" s="176">
        <f t="shared" si="0"/>
        <v>259294</v>
      </c>
      <c r="G14" s="181">
        <f t="shared" si="1"/>
        <v>0.27667352408918633</v>
      </c>
      <c r="H14" s="180">
        <f>SUM(H15:H24)</f>
        <v>125837</v>
      </c>
      <c r="I14" s="179">
        <f>SUM(I15:I24)</f>
        <v>121733</v>
      </c>
      <c r="J14" s="178">
        <f>SUM(J15:J24)</f>
        <v>674</v>
      </c>
      <c r="K14" s="177">
        <f>SUM(K15:K24)</f>
        <v>589</v>
      </c>
      <c r="L14" s="176">
        <f t="shared" si="2"/>
        <v>248833</v>
      </c>
      <c r="M14" s="182">
        <f t="shared" si="3"/>
        <v>0.04204024385833072</v>
      </c>
      <c r="N14" s="180">
        <f>SUM(N15:N24)</f>
        <v>389471</v>
      </c>
      <c r="O14" s="179">
        <f>SUM(O15:O24)</f>
        <v>382853</v>
      </c>
      <c r="P14" s="178">
        <f>SUM(P15:P24)</f>
        <v>1551</v>
      </c>
      <c r="Q14" s="177">
        <f>SUM(Q15:Q24)</f>
        <v>1766</v>
      </c>
      <c r="R14" s="176">
        <f t="shared" si="4"/>
        <v>775641</v>
      </c>
      <c r="S14" s="181">
        <f t="shared" si="5"/>
        <v>0.26537401182829473</v>
      </c>
      <c r="T14" s="180">
        <f>SUM(T15:T24)</f>
        <v>368541</v>
      </c>
      <c r="U14" s="179">
        <f>SUM(U15:U24)</f>
        <v>360443</v>
      </c>
      <c r="V14" s="178">
        <f>SUM(V15:V24)</f>
        <v>3926</v>
      </c>
      <c r="W14" s="177">
        <f>SUM(W15:W24)</f>
        <v>2941</v>
      </c>
      <c r="X14" s="176">
        <f t="shared" si="6"/>
        <v>735851</v>
      </c>
      <c r="Y14" s="175">
        <f t="shared" si="7"/>
        <v>0.054073446934229885</v>
      </c>
    </row>
    <row r="15" spans="1:25" ht="19.5" customHeight="1">
      <c r="A15" s="342" t="s">
        <v>357</v>
      </c>
      <c r="B15" s="343">
        <v>36841</v>
      </c>
      <c r="C15" s="344">
        <v>29064</v>
      </c>
      <c r="D15" s="345">
        <v>21</v>
      </c>
      <c r="E15" s="366">
        <v>4</v>
      </c>
      <c r="F15" s="367">
        <f t="shared" si="0"/>
        <v>65930</v>
      </c>
      <c r="G15" s="346">
        <f t="shared" si="1"/>
        <v>0.07034904565165431</v>
      </c>
      <c r="H15" s="343">
        <v>27789</v>
      </c>
      <c r="I15" s="344">
        <v>25715</v>
      </c>
      <c r="J15" s="345">
        <v>2</v>
      </c>
      <c r="K15" s="366">
        <v>58</v>
      </c>
      <c r="L15" s="367">
        <f t="shared" si="2"/>
        <v>53564</v>
      </c>
      <c r="M15" s="368">
        <f t="shared" si="3"/>
        <v>0.23086401314315586</v>
      </c>
      <c r="N15" s="343">
        <v>105392</v>
      </c>
      <c r="O15" s="344">
        <v>97622</v>
      </c>
      <c r="P15" s="345">
        <v>88</v>
      </c>
      <c r="Q15" s="366">
        <v>16</v>
      </c>
      <c r="R15" s="367">
        <f t="shared" si="4"/>
        <v>203118</v>
      </c>
      <c r="S15" s="346">
        <f t="shared" si="5"/>
        <v>0.06949379743275505</v>
      </c>
      <c r="T15" s="363">
        <v>77603</v>
      </c>
      <c r="U15" s="344">
        <v>74774</v>
      </c>
      <c r="V15" s="345">
        <v>71</v>
      </c>
      <c r="W15" s="366">
        <v>103</v>
      </c>
      <c r="X15" s="367">
        <f t="shared" si="6"/>
        <v>152551</v>
      </c>
      <c r="Y15" s="348">
        <f t="shared" si="7"/>
        <v>0.3314760309666931</v>
      </c>
    </row>
    <row r="16" spans="1:25" ht="19.5" customHeight="1">
      <c r="A16" s="349" t="s">
        <v>358</v>
      </c>
      <c r="B16" s="350">
        <v>29690</v>
      </c>
      <c r="C16" s="351">
        <v>32885</v>
      </c>
      <c r="D16" s="352">
        <v>83</v>
      </c>
      <c r="E16" s="369">
        <v>81</v>
      </c>
      <c r="F16" s="370">
        <f t="shared" si="0"/>
        <v>62739</v>
      </c>
      <c r="G16" s="353">
        <f t="shared" si="1"/>
        <v>0.06694416464643016</v>
      </c>
      <c r="H16" s="350">
        <v>27988</v>
      </c>
      <c r="I16" s="351">
        <v>30317</v>
      </c>
      <c r="J16" s="352">
        <v>0</v>
      </c>
      <c r="K16" s="369">
        <v>0</v>
      </c>
      <c r="L16" s="370">
        <f t="shared" si="2"/>
        <v>58305</v>
      </c>
      <c r="M16" s="371">
        <f t="shared" si="3"/>
        <v>0.07604836634936962</v>
      </c>
      <c r="N16" s="350">
        <v>78874</v>
      </c>
      <c r="O16" s="351">
        <v>85739</v>
      </c>
      <c r="P16" s="352">
        <v>191</v>
      </c>
      <c r="Q16" s="369">
        <v>192</v>
      </c>
      <c r="R16" s="370">
        <f t="shared" si="4"/>
        <v>164996</v>
      </c>
      <c r="S16" s="353">
        <f t="shared" si="5"/>
        <v>0.05645092311471585</v>
      </c>
      <c r="T16" s="364">
        <v>78826</v>
      </c>
      <c r="U16" s="351">
        <v>82462</v>
      </c>
      <c r="V16" s="352">
        <v>3</v>
      </c>
      <c r="W16" s="369">
        <v>3</v>
      </c>
      <c r="X16" s="370">
        <f t="shared" si="6"/>
        <v>161294</v>
      </c>
      <c r="Y16" s="355">
        <f t="shared" si="7"/>
        <v>0.022951876697211215</v>
      </c>
    </row>
    <row r="17" spans="1:25" ht="19.5" customHeight="1">
      <c r="A17" s="349" t="s">
        <v>359</v>
      </c>
      <c r="B17" s="350">
        <v>20409</v>
      </c>
      <c r="C17" s="351">
        <v>17137</v>
      </c>
      <c r="D17" s="352">
        <v>10</v>
      </c>
      <c r="E17" s="369">
        <v>0</v>
      </c>
      <c r="F17" s="370">
        <f t="shared" si="0"/>
        <v>37556</v>
      </c>
      <c r="G17" s="353">
        <f t="shared" si="1"/>
        <v>0.04007324068699423</v>
      </c>
      <c r="H17" s="350">
        <v>18676</v>
      </c>
      <c r="I17" s="351">
        <v>15135</v>
      </c>
      <c r="J17" s="352">
        <v>2</v>
      </c>
      <c r="K17" s="369"/>
      <c r="L17" s="370">
        <f t="shared" si="2"/>
        <v>33813</v>
      </c>
      <c r="M17" s="371">
        <f t="shared" si="3"/>
        <v>0.11069706917457789</v>
      </c>
      <c r="N17" s="350">
        <v>59599</v>
      </c>
      <c r="O17" s="351">
        <v>54825</v>
      </c>
      <c r="P17" s="352">
        <v>85</v>
      </c>
      <c r="Q17" s="369">
        <v>152</v>
      </c>
      <c r="R17" s="370">
        <f t="shared" si="4"/>
        <v>114661</v>
      </c>
      <c r="S17" s="353">
        <f t="shared" si="5"/>
        <v>0.039229552808894966</v>
      </c>
      <c r="T17" s="364">
        <v>54721</v>
      </c>
      <c r="U17" s="351">
        <v>47409</v>
      </c>
      <c r="V17" s="352">
        <v>17</v>
      </c>
      <c r="W17" s="369">
        <v>0</v>
      </c>
      <c r="X17" s="370">
        <f t="shared" si="6"/>
        <v>102147</v>
      </c>
      <c r="Y17" s="355">
        <f t="shared" si="7"/>
        <v>0.12250971638912556</v>
      </c>
    </row>
    <row r="18" spans="1:25" ht="19.5" customHeight="1">
      <c r="A18" s="349" t="s">
        <v>360</v>
      </c>
      <c r="B18" s="350">
        <v>17666</v>
      </c>
      <c r="C18" s="351">
        <v>16874</v>
      </c>
      <c r="D18" s="352">
        <v>5</v>
      </c>
      <c r="E18" s="369">
        <v>0</v>
      </c>
      <c r="F18" s="370">
        <f t="shared" si="0"/>
        <v>34545</v>
      </c>
      <c r="G18" s="353">
        <f t="shared" si="1"/>
        <v>0.0368604244203913</v>
      </c>
      <c r="H18" s="350">
        <v>19381</v>
      </c>
      <c r="I18" s="351">
        <v>17626</v>
      </c>
      <c r="J18" s="352">
        <v>121</v>
      </c>
      <c r="K18" s="369">
        <v>0</v>
      </c>
      <c r="L18" s="370">
        <f t="shared" si="2"/>
        <v>37128</v>
      </c>
      <c r="M18" s="371">
        <f t="shared" si="3"/>
        <v>-0.06957013574660631</v>
      </c>
      <c r="N18" s="350">
        <v>54929</v>
      </c>
      <c r="O18" s="351">
        <v>52191</v>
      </c>
      <c r="P18" s="352">
        <v>64</v>
      </c>
      <c r="Q18" s="369">
        <v>89</v>
      </c>
      <c r="R18" s="370">
        <f t="shared" si="4"/>
        <v>107273</v>
      </c>
      <c r="S18" s="353">
        <f t="shared" si="5"/>
        <v>0.03670185868314937</v>
      </c>
      <c r="T18" s="364">
        <v>60307</v>
      </c>
      <c r="U18" s="351">
        <v>58121</v>
      </c>
      <c r="V18" s="352">
        <v>124</v>
      </c>
      <c r="W18" s="369">
        <v>0</v>
      </c>
      <c r="X18" s="370">
        <f t="shared" si="6"/>
        <v>118552</v>
      </c>
      <c r="Y18" s="355">
        <f t="shared" si="7"/>
        <v>-0.09513968553883523</v>
      </c>
    </row>
    <row r="19" spans="1:25" ht="19.5" customHeight="1">
      <c r="A19" s="349" t="s">
        <v>361</v>
      </c>
      <c r="B19" s="350">
        <v>17041</v>
      </c>
      <c r="C19" s="351">
        <v>16028</v>
      </c>
      <c r="D19" s="352">
        <v>2</v>
      </c>
      <c r="E19" s="369">
        <v>0</v>
      </c>
      <c r="F19" s="370">
        <f t="shared" si="0"/>
        <v>33071</v>
      </c>
      <c r="G19" s="353">
        <f t="shared" si="1"/>
        <v>0.03528762761634855</v>
      </c>
      <c r="H19" s="350">
        <v>16461</v>
      </c>
      <c r="I19" s="351">
        <v>14585</v>
      </c>
      <c r="J19" s="352">
        <v>4</v>
      </c>
      <c r="K19" s="369"/>
      <c r="L19" s="370">
        <f t="shared" si="2"/>
        <v>31050</v>
      </c>
      <c r="M19" s="371">
        <f t="shared" si="3"/>
        <v>0.06508856682769726</v>
      </c>
      <c r="N19" s="350">
        <v>48820</v>
      </c>
      <c r="O19" s="351">
        <v>50081</v>
      </c>
      <c r="P19" s="352">
        <v>15</v>
      </c>
      <c r="Q19" s="369">
        <v>12</v>
      </c>
      <c r="R19" s="370">
        <f t="shared" si="4"/>
        <v>98928</v>
      </c>
      <c r="S19" s="353">
        <f t="shared" si="5"/>
        <v>0.03384674126580407</v>
      </c>
      <c r="T19" s="364">
        <v>49861</v>
      </c>
      <c r="U19" s="351">
        <v>47736</v>
      </c>
      <c r="V19" s="352">
        <v>6</v>
      </c>
      <c r="W19" s="369">
        <v>0</v>
      </c>
      <c r="X19" s="370">
        <f t="shared" si="6"/>
        <v>97603</v>
      </c>
      <c r="Y19" s="355">
        <f t="shared" si="7"/>
        <v>0.013575402395418212</v>
      </c>
    </row>
    <row r="20" spans="1:25" ht="19.5" customHeight="1">
      <c r="A20" s="349" t="s">
        <v>362</v>
      </c>
      <c r="B20" s="350">
        <v>9974</v>
      </c>
      <c r="C20" s="351">
        <v>9638</v>
      </c>
      <c r="D20" s="352">
        <v>6</v>
      </c>
      <c r="E20" s="369">
        <v>2</v>
      </c>
      <c r="F20" s="370">
        <f t="shared" si="0"/>
        <v>19620</v>
      </c>
      <c r="G20" s="353">
        <f t="shared" si="1"/>
        <v>0.02093505650971421</v>
      </c>
      <c r="H20" s="350">
        <v>11144</v>
      </c>
      <c r="I20" s="351">
        <v>13811</v>
      </c>
      <c r="J20" s="352">
        <v>482</v>
      </c>
      <c r="K20" s="369">
        <v>467</v>
      </c>
      <c r="L20" s="370">
        <f t="shared" si="2"/>
        <v>25904</v>
      </c>
      <c r="M20" s="371">
        <f t="shared" si="3"/>
        <v>-0.2425880172946263</v>
      </c>
      <c r="N20" s="350">
        <v>31028</v>
      </c>
      <c r="O20" s="351">
        <v>31871</v>
      </c>
      <c r="P20" s="352">
        <v>1107</v>
      </c>
      <c r="Q20" s="369">
        <v>1305</v>
      </c>
      <c r="R20" s="370">
        <f t="shared" si="4"/>
        <v>65311</v>
      </c>
      <c r="S20" s="353">
        <f t="shared" si="5"/>
        <v>0.0223451855775001</v>
      </c>
      <c r="T20" s="364">
        <v>34540</v>
      </c>
      <c r="U20" s="351">
        <v>37156</v>
      </c>
      <c r="V20" s="352">
        <v>3641</v>
      </c>
      <c r="W20" s="369">
        <v>2771</v>
      </c>
      <c r="X20" s="370">
        <f t="shared" si="6"/>
        <v>78108</v>
      </c>
      <c r="Y20" s="355">
        <f t="shared" si="7"/>
        <v>-0.16383725098581448</v>
      </c>
    </row>
    <row r="21" spans="1:25" ht="19.5" customHeight="1">
      <c r="A21" s="349" t="s">
        <v>363</v>
      </c>
      <c r="B21" s="350">
        <v>1956</v>
      </c>
      <c r="C21" s="351">
        <v>1567</v>
      </c>
      <c r="D21" s="352">
        <v>0</v>
      </c>
      <c r="E21" s="369">
        <v>0</v>
      </c>
      <c r="F21" s="370">
        <f t="shared" si="0"/>
        <v>3523</v>
      </c>
      <c r="G21" s="353">
        <f t="shared" si="1"/>
        <v>0.0037591337453477653</v>
      </c>
      <c r="H21" s="350">
        <v>2878</v>
      </c>
      <c r="I21" s="351">
        <v>2938</v>
      </c>
      <c r="J21" s="352">
        <v>63</v>
      </c>
      <c r="K21" s="369">
        <v>64</v>
      </c>
      <c r="L21" s="370">
        <f t="shared" si="2"/>
        <v>5943</v>
      </c>
      <c r="M21" s="371">
        <f t="shared" si="3"/>
        <v>-0.4072017499579337</v>
      </c>
      <c r="N21" s="350">
        <v>7246</v>
      </c>
      <c r="O21" s="351">
        <v>6291</v>
      </c>
      <c r="P21" s="352">
        <v>1</v>
      </c>
      <c r="Q21" s="369">
        <v>0</v>
      </c>
      <c r="R21" s="370">
        <f t="shared" si="4"/>
        <v>13538</v>
      </c>
      <c r="S21" s="353">
        <f t="shared" si="5"/>
        <v>0.004631824996527329</v>
      </c>
      <c r="T21" s="364">
        <v>8766</v>
      </c>
      <c r="U21" s="351">
        <v>8362</v>
      </c>
      <c r="V21" s="352">
        <v>64</v>
      </c>
      <c r="W21" s="369">
        <v>64</v>
      </c>
      <c r="X21" s="370">
        <f t="shared" si="6"/>
        <v>17256</v>
      </c>
      <c r="Y21" s="355">
        <f t="shared" si="7"/>
        <v>-0.2154612888270746</v>
      </c>
    </row>
    <row r="22" spans="1:25" ht="19.5" customHeight="1">
      <c r="A22" s="349" t="s">
        <v>364</v>
      </c>
      <c r="B22" s="350">
        <v>543</v>
      </c>
      <c r="C22" s="351">
        <v>703</v>
      </c>
      <c r="D22" s="352">
        <v>0</v>
      </c>
      <c r="E22" s="369">
        <v>0</v>
      </c>
      <c r="F22" s="370">
        <f t="shared" si="0"/>
        <v>1246</v>
      </c>
      <c r="G22" s="353">
        <f t="shared" si="1"/>
        <v>0.0013295148017891897</v>
      </c>
      <c r="H22" s="350">
        <v>616</v>
      </c>
      <c r="I22" s="351">
        <v>642</v>
      </c>
      <c r="J22" s="352"/>
      <c r="K22" s="369"/>
      <c r="L22" s="370">
        <f t="shared" si="2"/>
        <v>1258</v>
      </c>
      <c r="M22" s="371">
        <f t="shared" si="3"/>
        <v>-0.009538950715421324</v>
      </c>
      <c r="N22" s="350">
        <v>1727</v>
      </c>
      <c r="O22" s="351">
        <v>2318</v>
      </c>
      <c r="P22" s="352"/>
      <c r="Q22" s="369">
        <v>0</v>
      </c>
      <c r="R22" s="370">
        <f t="shared" si="4"/>
        <v>4045</v>
      </c>
      <c r="S22" s="353">
        <f t="shared" si="5"/>
        <v>0.0013839364833027807</v>
      </c>
      <c r="T22" s="364">
        <v>1591</v>
      </c>
      <c r="U22" s="351">
        <v>1876</v>
      </c>
      <c r="V22" s="352"/>
      <c r="W22" s="369">
        <v>0</v>
      </c>
      <c r="X22" s="370">
        <f t="shared" si="6"/>
        <v>3467</v>
      </c>
      <c r="Y22" s="355">
        <f t="shared" si="7"/>
        <v>0.16671473896740707</v>
      </c>
    </row>
    <row r="23" spans="1:25" ht="19.5" customHeight="1">
      <c r="A23" s="349" t="s">
        <v>365</v>
      </c>
      <c r="B23" s="350">
        <v>544</v>
      </c>
      <c r="C23" s="351">
        <v>497</v>
      </c>
      <c r="D23" s="352">
        <v>0</v>
      </c>
      <c r="E23" s="369">
        <v>0</v>
      </c>
      <c r="F23" s="370">
        <f t="shared" si="0"/>
        <v>1041</v>
      </c>
      <c r="G23" s="353">
        <f t="shared" si="1"/>
        <v>0.0011107744050261209</v>
      </c>
      <c r="H23" s="350">
        <v>875</v>
      </c>
      <c r="I23" s="351">
        <v>960</v>
      </c>
      <c r="J23" s="352"/>
      <c r="K23" s="369"/>
      <c r="L23" s="370">
        <f t="shared" si="2"/>
        <v>1835</v>
      </c>
      <c r="M23" s="371">
        <f t="shared" si="3"/>
        <v>-0.43269754768392366</v>
      </c>
      <c r="N23" s="350">
        <v>1794</v>
      </c>
      <c r="O23" s="351">
        <v>1899</v>
      </c>
      <c r="P23" s="352"/>
      <c r="Q23" s="369"/>
      <c r="R23" s="370">
        <f t="shared" si="4"/>
        <v>3693</v>
      </c>
      <c r="S23" s="353">
        <f t="shared" si="5"/>
        <v>0.0012635049277718588</v>
      </c>
      <c r="T23" s="364">
        <v>2219</v>
      </c>
      <c r="U23" s="351">
        <v>2533</v>
      </c>
      <c r="V23" s="352"/>
      <c r="W23" s="369"/>
      <c r="X23" s="370">
        <f t="shared" si="6"/>
        <v>4752</v>
      </c>
      <c r="Y23" s="355">
        <f t="shared" si="7"/>
        <v>-0.22285353535353536</v>
      </c>
    </row>
    <row r="24" spans="1:25" ht="19.5" customHeight="1" thickBot="1">
      <c r="A24" s="356" t="s">
        <v>51</v>
      </c>
      <c r="B24" s="357">
        <v>11</v>
      </c>
      <c r="C24" s="358">
        <v>12</v>
      </c>
      <c r="D24" s="359">
        <v>0</v>
      </c>
      <c r="E24" s="372">
        <v>0</v>
      </c>
      <c r="F24" s="373">
        <f t="shared" si="0"/>
        <v>23</v>
      </c>
      <c r="G24" s="360">
        <f t="shared" si="1"/>
        <v>2.454160549049066E-05</v>
      </c>
      <c r="H24" s="357">
        <v>29</v>
      </c>
      <c r="I24" s="358">
        <v>4</v>
      </c>
      <c r="J24" s="359"/>
      <c r="K24" s="372"/>
      <c r="L24" s="373">
        <f t="shared" si="2"/>
        <v>33</v>
      </c>
      <c r="M24" s="374">
        <f t="shared" si="3"/>
        <v>-0.303030303030303</v>
      </c>
      <c r="N24" s="357">
        <v>62</v>
      </c>
      <c r="O24" s="358">
        <v>16</v>
      </c>
      <c r="P24" s="359"/>
      <c r="Q24" s="372">
        <v>0</v>
      </c>
      <c r="R24" s="373">
        <f t="shared" si="4"/>
        <v>78</v>
      </c>
      <c r="S24" s="360">
        <f t="shared" si="5"/>
        <v>2.668653787332927E-05</v>
      </c>
      <c r="T24" s="365">
        <v>107</v>
      </c>
      <c r="U24" s="358">
        <v>14</v>
      </c>
      <c r="V24" s="359"/>
      <c r="W24" s="372"/>
      <c r="X24" s="373">
        <f t="shared" si="6"/>
        <v>121</v>
      </c>
      <c r="Y24" s="362">
        <f t="shared" si="7"/>
        <v>-0.3553719008264463</v>
      </c>
    </row>
    <row r="25" spans="1:25" s="174" customFormat="1" ht="19.5" customHeight="1">
      <c r="A25" s="183" t="s">
        <v>54</v>
      </c>
      <c r="B25" s="180">
        <f>SUM(B26:B37)</f>
        <v>67535</v>
      </c>
      <c r="C25" s="179">
        <f>SUM(C26:C37)</f>
        <v>53959</v>
      </c>
      <c r="D25" s="178">
        <f>SUM(D26:D37)</f>
        <v>27</v>
      </c>
      <c r="E25" s="177">
        <f>SUM(E26:E37)</f>
        <v>0</v>
      </c>
      <c r="F25" s="176">
        <f t="shared" si="0"/>
        <v>121521</v>
      </c>
      <c r="G25" s="181">
        <f t="shared" si="1"/>
        <v>0.12966610612217025</v>
      </c>
      <c r="H25" s="180">
        <f>SUM(H26:H37)</f>
        <v>63409</v>
      </c>
      <c r="I25" s="179">
        <f>SUM(I26:I37)</f>
        <v>50570</v>
      </c>
      <c r="J25" s="178">
        <f>SUM(J26:J37)</f>
        <v>8</v>
      </c>
      <c r="K25" s="177">
        <f>SUM(K26:K37)</f>
        <v>0</v>
      </c>
      <c r="L25" s="176">
        <f t="shared" si="2"/>
        <v>113987</v>
      </c>
      <c r="M25" s="182">
        <f t="shared" si="3"/>
        <v>0.06609525647661574</v>
      </c>
      <c r="N25" s="180">
        <f>SUM(N26:N37)</f>
        <v>207020</v>
      </c>
      <c r="O25" s="179">
        <f>SUM(O26:O37)</f>
        <v>180952</v>
      </c>
      <c r="P25" s="178">
        <f>SUM(P26:P37)</f>
        <v>67</v>
      </c>
      <c r="Q25" s="177">
        <f>SUM(Q26:Q37)</f>
        <v>0</v>
      </c>
      <c r="R25" s="176">
        <f t="shared" si="4"/>
        <v>388039</v>
      </c>
      <c r="S25" s="181">
        <f t="shared" si="5"/>
        <v>0.13276176243370277</v>
      </c>
      <c r="T25" s="180">
        <f>SUM(T26:T37)</f>
        <v>186863</v>
      </c>
      <c r="U25" s="179">
        <f>SUM(U26:U37)</f>
        <v>156095</v>
      </c>
      <c r="V25" s="178">
        <f>SUM(V26:V37)</f>
        <v>63</v>
      </c>
      <c r="W25" s="177">
        <f>SUM(W26:W37)</f>
        <v>27</v>
      </c>
      <c r="X25" s="176">
        <f t="shared" si="6"/>
        <v>343048</v>
      </c>
      <c r="Y25" s="175">
        <f t="shared" si="7"/>
        <v>0.13115074275320082</v>
      </c>
    </row>
    <row r="26" spans="1:25" ht="19.5" customHeight="1">
      <c r="A26" s="342" t="s">
        <v>366</v>
      </c>
      <c r="B26" s="343">
        <v>38674</v>
      </c>
      <c r="C26" s="344">
        <v>30434</v>
      </c>
      <c r="D26" s="345">
        <v>25</v>
      </c>
      <c r="E26" s="366">
        <v>0</v>
      </c>
      <c r="F26" s="367">
        <f t="shared" si="0"/>
        <v>69133</v>
      </c>
      <c r="G26" s="346">
        <f t="shared" si="1"/>
        <v>0.07376673097278656</v>
      </c>
      <c r="H26" s="343">
        <v>36756</v>
      </c>
      <c r="I26" s="344">
        <v>27743</v>
      </c>
      <c r="J26" s="345">
        <v>6</v>
      </c>
      <c r="K26" s="366">
        <v>0</v>
      </c>
      <c r="L26" s="367">
        <f t="shared" si="2"/>
        <v>64505</v>
      </c>
      <c r="M26" s="368">
        <f t="shared" si="3"/>
        <v>0.0717463762499031</v>
      </c>
      <c r="N26" s="343">
        <v>123240</v>
      </c>
      <c r="O26" s="344">
        <v>104743</v>
      </c>
      <c r="P26" s="345">
        <v>61</v>
      </c>
      <c r="Q26" s="366">
        <v>0</v>
      </c>
      <c r="R26" s="367">
        <f t="shared" si="4"/>
        <v>228044</v>
      </c>
      <c r="S26" s="346">
        <f t="shared" si="5"/>
        <v>0.07802185695878845</v>
      </c>
      <c r="T26" s="343">
        <v>106837</v>
      </c>
      <c r="U26" s="344">
        <v>86532</v>
      </c>
      <c r="V26" s="345">
        <v>32</v>
      </c>
      <c r="W26" s="366">
        <v>0</v>
      </c>
      <c r="X26" s="367">
        <f t="shared" si="6"/>
        <v>193401</v>
      </c>
      <c r="Y26" s="348">
        <f t="shared" si="7"/>
        <v>0.17912523720146223</v>
      </c>
    </row>
    <row r="27" spans="1:25" ht="19.5" customHeight="1">
      <c r="A27" s="499" t="s">
        <v>367</v>
      </c>
      <c r="B27" s="500">
        <v>5181</v>
      </c>
      <c r="C27" s="501">
        <v>5271</v>
      </c>
      <c r="D27" s="502">
        <v>2</v>
      </c>
      <c r="E27" s="503">
        <v>0</v>
      </c>
      <c r="F27" s="504">
        <f t="shared" si="0"/>
        <v>10454</v>
      </c>
      <c r="G27" s="505">
        <f t="shared" si="1"/>
        <v>0.011154693208590843</v>
      </c>
      <c r="H27" s="500">
        <v>5798</v>
      </c>
      <c r="I27" s="501">
        <v>5879</v>
      </c>
      <c r="J27" s="502">
        <v>2</v>
      </c>
      <c r="K27" s="503">
        <v>0</v>
      </c>
      <c r="L27" s="504">
        <f t="shared" si="2"/>
        <v>11679</v>
      </c>
      <c r="M27" s="506">
        <f t="shared" si="3"/>
        <v>-0.10488911721894001</v>
      </c>
      <c r="N27" s="500">
        <v>19249</v>
      </c>
      <c r="O27" s="501">
        <v>17105</v>
      </c>
      <c r="P27" s="502">
        <v>6</v>
      </c>
      <c r="Q27" s="503">
        <v>0</v>
      </c>
      <c r="R27" s="504">
        <f t="shared" si="4"/>
        <v>36360</v>
      </c>
      <c r="S27" s="505">
        <f t="shared" si="5"/>
        <v>0.01244003227018272</v>
      </c>
      <c r="T27" s="500">
        <v>19913</v>
      </c>
      <c r="U27" s="501">
        <v>17766</v>
      </c>
      <c r="V27" s="502">
        <v>14</v>
      </c>
      <c r="W27" s="503">
        <v>0</v>
      </c>
      <c r="X27" s="504">
        <f t="shared" si="6"/>
        <v>37693</v>
      </c>
      <c r="Y27" s="507">
        <f t="shared" si="7"/>
        <v>-0.035364656567532404</v>
      </c>
    </row>
    <row r="28" spans="1:25" ht="19.5" customHeight="1">
      <c r="A28" s="499" t="s">
        <v>368</v>
      </c>
      <c r="B28" s="500">
        <v>5611</v>
      </c>
      <c r="C28" s="501">
        <v>4569</v>
      </c>
      <c r="D28" s="502">
        <v>0</v>
      </c>
      <c r="E28" s="503">
        <v>0</v>
      </c>
      <c r="F28" s="504">
        <f t="shared" si="0"/>
        <v>10180</v>
      </c>
      <c r="G28" s="505">
        <f t="shared" si="1"/>
        <v>0.0108623279953563</v>
      </c>
      <c r="H28" s="500">
        <v>5895</v>
      </c>
      <c r="I28" s="501">
        <v>5395</v>
      </c>
      <c r="J28" s="502"/>
      <c r="K28" s="503"/>
      <c r="L28" s="504">
        <f t="shared" si="2"/>
        <v>11290</v>
      </c>
      <c r="M28" s="506">
        <f t="shared" si="3"/>
        <v>-0.09831709477413642</v>
      </c>
      <c r="N28" s="500">
        <v>13412</v>
      </c>
      <c r="O28" s="501">
        <v>13656</v>
      </c>
      <c r="P28" s="502"/>
      <c r="Q28" s="503"/>
      <c r="R28" s="504">
        <f t="shared" si="4"/>
        <v>27068</v>
      </c>
      <c r="S28" s="505">
        <f t="shared" si="5"/>
        <v>0.009260912912247137</v>
      </c>
      <c r="T28" s="500">
        <v>17477</v>
      </c>
      <c r="U28" s="501">
        <v>15736</v>
      </c>
      <c r="V28" s="502"/>
      <c r="W28" s="503"/>
      <c r="X28" s="504">
        <f t="shared" si="6"/>
        <v>33213</v>
      </c>
      <c r="Y28" s="507">
        <f t="shared" si="7"/>
        <v>-0.18501791467196582</v>
      </c>
    </row>
    <row r="29" spans="1:25" ht="19.5" customHeight="1">
      <c r="A29" s="499" t="s">
        <v>369</v>
      </c>
      <c r="B29" s="500">
        <v>5783</v>
      </c>
      <c r="C29" s="501">
        <v>4211</v>
      </c>
      <c r="D29" s="502">
        <v>0</v>
      </c>
      <c r="E29" s="503">
        <v>0</v>
      </c>
      <c r="F29" s="504">
        <f aca="true" t="shared" si="8" ref="F29:F37">SUM(B29:E29)</f>
        <v>9994</v>
      </c>
      <c r="G29" s="505">
        <f aca="true" t="shared" si="9" ref="G29:G37">F29/$F$9</f>
        <v>0.010663861098781029</v>
      </c>
      <c r="H29" s="500">
        <v>4977</v>
      </c>
      <c r="I29" s="501">
        <v>3629</v>
      </c>
      <c r="J29" s="502"/>
      <c r="K29" s="503"/>
      <c r="L29" s="504">
        <f aca="true" t="shared" si="10" ref="L29:L37">SUM(H29:K29)</f>
        <v>8606</v>
      </c>
      <c r="M29" s="506">
        <f aca="true" t="shared" si="11" ref="M29:M37">IF(ISERROR(F29/L29-1),"         /0",(F29/L29-1))</f>
        <v>0.161282825935394</v>
      </c>
      <c r="N29" s="500">
        <v>15533</v>
      </c>
      <c r="O29" s="501">
        <v>14022</v>
      </c>
      <c r="P29" s="502"/>
      <c r="Q29" s="503"/>
      <c r="R29" s="504">
        <f aca="true" t="shared" si="12" ref="R29:R37">SUM(N29:Q29)</f>
        <v>29555</v>
      </c>
      <c r="S29" s="505">
        <f aca="true" t="shared" si="13" ref="S29:S37">R29/$R$9</f>
        <v>0.010111802908285212</v>
      </c>
      <c r="T29" s="500">
        <v>13508</v>
      </c>
      <c r="U29" s="501">
        <v>12098</v>
      </c>
      <c r="V29" s="502"/>
      <c r="W29" s="503"/>
      <c r="X29" s="504">
        <f aca="true" t="shared" si="14" ref="X29:X37">SUM(T29:W29)</f>
        <v>25606</v>
      </c>
      <c r="Y29" s="507">
        <f aca="true" t="shared" si="15" ref="Y29:Y37">IF(ISERROR(R29/X29-1),"         /0",IF(R29/X29&gt;5,"  *  ",(R29/X29-1)))</f>
        <v>0.15422166679684457</v>
      </c>
    </row>
    <row r="30" spans="1:25" ht="19.5" customHeight="1">
      <c r="A30" s="499" t="s">
        <v>370</v>
      </c>
      <c r="B30" s="500">
        <v>3106</v>
      </c>
      <c r="C30" s="501">
        <v>2317</v>
      </c>
      <c r="D30" s="502">
        <v>0</v>
      </c>
      <c r="E30" s="503">
        <v>0</v>
      </c>
      <c r="F30" s="504">
        <f t="shared" si="8"/>
        <v>5423</v>
      </c>
      <c r="G30" s="505">
        <f t="shared" si="9"/>
        <v>0.005786483764127428</v>
      </c>
      <c r="H30" s="500">
        <v>2385</v>
      </c>
      <c r="I30" s="501">
        <v>1895</v>
      </c>
      <c r="J30" s="502"/>
      <c r="K30" s="503"/>
      <c r="L30" s="504">
        <f t="shared" si="10"/>
        <v>4280</v>
      </c>
      <c r="M30" s="506">
        <f t="shared" si="11"/>
        <v>0.26705607476635507</v>
      </c>
      <c r="N30" s="500">
        <v>9237</v>
      </c>
      <c r="O30" s="501">
        <v>7981</v>
      </c>
      <c r="P30" s="502"/>
      <c r="Q30" s="503">
        <v>0</v>
      </c>
      <c r="R30" s="504">
        <f t="shared" si="12"/>
        <v>17218</v>
      </c>
      <c r="S30" s="505">
        <f t="shared" si="13"/>
        <v>0.005890882167986966</v>
      </c>
      <c r="T30" s="500">
        <v>8035</v>
      </c>
      <c r="U30" s="501">
        <v>5777</v>
      </c>
      <c r="V30" s="502"/>
      <c r="W30" s="503"/>
      <c r="X30" s="504">
        <f t="shared" si="14"/>
        <v>13812</v>
      </c>
      <c r="Y30" s="507">
        <f t="shared" si="15"/>
        <v>0.24659716188821323</v>
      </c>
    </row>
    <row r="31" spans="1:25" ht="19.5" customHeight="1">
      <c r="A31" s="499" t="s">
        <v>371</v>
      </c>
      <c r="B31" s="500">
        <v>3273</v>
      </c>
      <c r="C31" s="501">
        <v>1929</v>
      </c>
      <c r="D31" s="502">
        <v>0</v>
      </c>
      <c r="E31" s="503">
        <v>0</v>
      </c>
      <c r="F31" s="504">
        <f t="shared" si="8"/>
        <v>5202</v>
      </c>
      <c r="G31" s="505">
        <f t="shared" si="9"/>
        <v>0.005550670946153583</v>
      </c>
      <c r="H31" s="500">
        <v>3050</v>
      </c>
      <c r="I31" s="501">
        <v>2455</v>
      </c>
      <c r="J31" s="502"/>
      <c r="K31" s="503"/>
      <c r="L31" s="504">
        <f t="shared" si="10"/>
        <v>5505</v>
      </c>
      <c r="M31" s="506">
        <f t="shared" si="11"/>
        <v>-0.05504087193460494</v>
      </c>
      <c r="N31" s="500">
        <v>9349</v>
      </c>
      <c r="O31" s="501">
        <v>7086</v>
      </c>
      <c r="P31" s="502">
        <v>0</v>
      </c>
      <c r="Q31" s="503">
        <v>0</v>
      </c>
      <c r="R31" s="504">
        <f t="shared" si="12"/>
        <v>16435</v>
      </c>
      <c r="S31" s="505">
        <f t="shared" si="13"/>
        <v>0.005622990383950853</v>
      </c>
      <c r="T31" s="500">
        <v>7991</v>
      </c>
      <c r="U31" s="501">
        <v>7258</v>
      </c>
      <c r="V31" s="502"/>
      <c r="W31" s="503"/>
      <c r="X31" s="504">
        <f t="shared" si="14"/>
        <v>15249</v>
      </c>
      <c r="Y31" s="507">
        <f t="shared" si="15"/>
        <v>0.07777559184208793</v>
      </c>
    </row>
    <row r="32" spans="1:25" ht="19.5" customHeight="1">
      <c r="A32" s="499" t="s">
        <v>372</v>
      </c>
      <c r="B32" s="500">
        <v>1214</v>
      </c>
      <c r="C32" s="501">
        <v>1036</v>
      </c>
      <c r="D32" s="502">
        <v>0</v>
      </c>
      <c r="E32" s="503">
        <v>0</v>
      </c>
      <c r="F32" s="504">
        <f t="shared" si="8"/>
        <v>2250</v>
      </c>
      <c r="G32" s="505">
        <f t="shared" si="9"/>
        <v>0.0024008092327653906</v>
      </c>
      <c r="H32" s="500">
        <v>801</v>
      </c>
      <c r="I32" s="501">
        <v>736</v>
      </c>
      <c r="J32" s="502"/>
      <c r="K32" s="503"/>
      <c r="L32" s="504">
        <f t="shared" si="10"/>
        <v>1537</v>
      </c>
      <c r="M32" s="506">
        <f t="shared" si="11"/>
        <v>0.46389069616135337</v>
      </c>
      <c r="N32" s="500">
        <v>3279</v>
      </c>
      <c r="O32" s="501">
        <v>2996</v>
      </c>
      <c r="P32" s="502"/>
      <c r="Q32" s="503"/>
      <c r="R32" s="504">
        <f t="shared" si="12"/>
        <v>6275</v>
      </c>
      <c r="S32" s="505">
        <f t="shared" si="13"/>
        <v>0.002146897758399246</v>
      </c>
      <c r="T32" s="500">
        <v>2086</v>
      </c>
      <c r="U32" s="501">
        <v>2176</v>
      </c>
      <c r="V32" s="502"/>
      <c r="W32" s="503"/>
      <c r="X32" s="504">
        <f t="shared" si="14"/>
        <v>4262</v>
      </c>
      <c r="Y32" s="507">
        <f t="shared" si="15"/>
        <v>0.472313467855467</v>
      </c>
    </row>
    <row r="33" spans="1:25" ht="19.5" customHeight="1">
      <c r="A33" s="499" t="s">
        <v>373</v>
      </c>
      <c r="B33" s="500">
        <v>847</v>
      </c>
      <c r="C33" s="501">
        <v>820</v>
      </c>
      <c r="D33" s="502">
        <v>0</v>
      </c>
      <c r="E33" s="503">
        <v>0</v>
      </c>
      <c r="F33" s="504">
        <f t="shared" si="8"/>
        <v>1667</v>
      </c>
      <c r="G33" s="505">
        <f t="shared" si="9"/>
        <v>0.0017787328848977361</v>
      </c>
      <c r="H33" s="500">
        <v>612</v>
      </c>
      <c r="I33" s="501">
        <v>508</v>
      </c>
      <c r="J33" s="502"/>
      <c r="K33" s="503"/>
      <c r="L33" s="504">
        <f t="shared" si="10"/>
        <v>1120</v>
      </c>
      <c r="M33" s="506">
        <f t="shared" si="11"/>
        <v>0.4883928571428571</v>
      </c>
      <c r="N33" s="500">
        <v>3060</v>
      </c>
      <c r="O33" s="501">
        <v>2899</v>
      </c>
      <c r="P33" s="502"/>
      <c r="Q33" s="503"/>
      <c r="R33" s="504">
        <f t="shared" si="12"/>
        <v>5959</v>
      </c>
      <c r="S33" s="505">
        <f t="shared" si="13"/>
        <v>0.002038783066502168</v>
      </c>
      <c r="T33" s="500">
        <v>2085</v>
      </c>
      <c r="U33" s="501">
        <v>1608</v>
      </c>
      <c r="V33" s="502">
        <v>17</v>
      </c>
      <c r="W33" s="503">
        <v>27</v>
      </c>
      <c r="X33" s="504">
        <f t="shared" si="14"/>
        <v>3737</v>
      </c>
      <c r="Y33" s="507">
        <f t="shared" si="15"/>
        <v>0.5945945945945945</v>
      </c>
    </row>
    <row r="34" spans="1:25" ht="19.5" customHeight="1">
      <c r="A34" s="499" t="s">
        <v>374</v>
      </c>
      <c r="B34" s="500">
        <v>909</v>
      </c>
      <c r="C34" s="501">
        <v>637</v>
      </c>
      <c r="D34" s="502">
        <v>0</v>
      </c>
      <c r="E34" s="503">
        <v>0</v>
      </c>
      <c r="F34" s="504">
        <f t="shared" si="8"/>
        <v>1546</v>
      </c>
      <c r="G34" s="505">
        <f t="shared" si="9"/>
        <v>0.001649622699491242</v>
      </c>
      <c r="H34" s="500">
        <v>267</v>
      </c>
      <c r="I34" s="501">
        <v>228</v>
      </c>
      <c r="J34" s="502"/>
      <c r="K34" s="503"/>
      <c r="L34" s="504">
        <f t="shared" si="10"/>
        <v>495</v>
      </c>
      <c r="M34" s="506">
        <f t="shared" si="11"/>
        <v>2.1232323232323234</v>
      </c>
      <c r="N34" s="500">
        <v>2299</v>
      </c>
      <c r="O34" s="501">
        <v>2059</v>
      </c>
      <c r="P34" s="502"/>
      <c r="Q34" s="503"/>
      <c r="R34" s="504">
        <f t="shared" si="12"/>
        <v>4358</v>
      </c>
      <c r="S34" s="505">
        <f t="shared" si="13"/>
        <v>0.001491024769897038</v>
      </c>
      <c r="T34" s="500">
        <v>1184</v>
      </c>
      <c r="U34" s="501">
        <v>889</v>
      </c>
      <c r="V34" s="502"/>
      <c r="W34" s="503"/>
      <c r="X34" s="504">
        <f t="shared" si="14"/>
        <v>2073</v>
      </c>
      <c r="Y34" s="507">
        <f t="shared" si="15"/>
        <v>1.1022672455378677</v>
      </c>
    </row>
    <row r="35" spans="1:25" ht="19.5" customHeight="1">
      <c r="A35" s="499" t="s">
        <v>375</v>
      </c>
      <c r="B35" s="500">
        <v>598</v>
      </c>
      <c r="C35" s="501">
        <v>677</v>
      </c>
      <c r="D35" s="502">
        <v>0</v>
      </c>
      <c r="E35" s="503">
        <v>0</v>
      </c>
      <c r="F35" s="504">
        <f t="shared" si="8"/>
        <v>1275</v>
      </c>
      <c r="G35" s="505">
        <f t="shared" si="9"/>
        <v>0.0013604585652337215</v>
      </c>
      <c r="H35" s="500">
        <v>121</v>
      </c>
      <c r="I35" s="501">
        <v>54</v>
      </c>
      <c r="J35" s="502"/>
      <c r="K35" s="503"/>
      <c r="L35" s="504">
        <f t="shared" si="10"/>
        <v>175</v>
      </c>
      <c r="M35" s="506">
        <f t="shared" si="11"/>
        <v>6.285714285714286</v>
      </c>
      <c r="N35" s="500">
        <v>1788</v>
      </c>
      <c r="O35" s="501">
        <v>1945</v>
      </c>
      <c r="P35" s="502"/>
      <c r="Q35" s="503"/>
      <c r="R35" s="504">
        <f t="shared" si="12"/>
        <v>3733</v>
      </c>
      <c r="S35" s="505">
        <f t="shared" si="13"/>
        <v>0.0012771903318094637</v>
      </c>
      <c r="T35" s="500">
        <v>121</v>
      </c>
      <c r="U35" s="501">
        <v>54</v>
      </c>
      <c r="V35" s="502"/>
      <c r="W35" s="503"/>
      <c r="X35" s="504">
        <f t="shared" si="14"/>
        <v>175</v>
      </c>
      <c r="Y35" s="507" t="str">
        <f t="shared" si="15"/>
        <v>  *  </v>
      </c>
    </row>
    <row r="36" spans="1:25" ht="19.5" customHeight="1">
      <c r="A36" s="499" t="s">
        <v>376</v>
      </c>
      <c r="B36" s="500">
        <v>449</v>
      </c>
      <c r="C36" s="501">
        <v>379</v>
      </c>
      <c r="D36" s="502">
        <v>0</v>
      </c>
      <c r="E36" s="503">
        <v>0</v>
      </c>
      <c r="F36" s="504">
        <f t="shared" si="8"/>
        <v>828</v>
      </c>
      <c r="G36" s="505">
        <f t="shared" si="9"/>
        <v>0.0008834977976576638</v>
      </c>
      <c r="H36" s="500">
        <v>894</v>
      </c>
      <c r="I36" s="501">
        <v>529</v>
      </c>
      <c r="J36" s="502"/>
      <c r="K36" s="503"/>
      <c r="L36" s="504">
        <f t="shared" si="10"/>
        <v>1423</v>
      </c>
      <c r="M36" s="506">
        <f t="shared" si="11"/>
        <v>-0.4181307097680955</v>
      </c>
      <c r="N36" s="500">
        <v>1001</v>
      </c>
      <c r="O36" s="501">
        <v>1211</v>
      </c>
      <c r="P36" s="502"/>
      <c r="Q36" s="503"/>
      <c r="R36" s="504">
        <f t="shared" si="12"/>
        <v>2212</v>
      </c>
      <c r="S36" s="505">
        <f t="shared" si="13"/>
        <v>0.0007568028432795429</v>
      </c>
      <c r="T36" s="500">
        <v>2503</v>
      </c>
      <c r="U36" s="501">
        <v>1752</v>
      </c>
      <c r="V36" s="502"/>
      <c r="W36" s="503"/>
      <c r="X36" s="504">
        <f t="shared" si="14"/>
        <v>4255</v>
      </c>
      <c r="Y36" s="507">
        <f t="shared" si="15"/>
        <v>-0.48014101057579317</v>
      </c>
    </row>
    <row r="37" spans="1:25" ht="19.5" customHeight="1" thickBot="1">
      <c r="A37" s="499" t="s">
        <v>51</v>
      </c>
      <c r="B37" s="500">
        <v>1890</v>
      </c>
      <c r="C37" s="501">
        <v>1679</v>
      </c>
      <c r="D37" s="502">
        <v>0</v>
      </c>
      <c r="E37" s="503">
        <v>0</v>
      </c>
      <c r="F37" s="504">
        <f t="shared" si="8"/>
        <v>3569</v>
      </c>
      <c r="G37" s="505">
        <f t="shared" si="9"/>
        <v>0.0038082169563287463</v>
      </c>
      <c r="H37" s="500">
        <v>1853</v>
      </c>
      <c r="I37" s="501">
        <v>1519</v>
      </c>
      <c r="J37" s="502">
        <v>0</v>
      </c>
      <c r="K37" s="503">
        <v>0</v>
      </c>
      <c r="L37" s="504">
        <f t="shared" si="10"/>
        <v>3372</v>
      </c>
      <c r="M37" s="506">
        <f t="shared" si="11"/>
        <v>0.05842230130486348</v>
      </c>
      <c r="N37" s="500">
        <v>5573</v>
      </c>
      <c r="O37" s="501">
        <v>5249</v>
      </c>
      <c r="P37" s="502">
        <v>0</v>
      </c>
      <c r="Q37" s="503">
        <v>0</v>
      </c>
      <c r="R37" s="504">
        <f t="shared" si="12"/>
        <v>10822</v>
      </c>
      <c r="S37" s="505">
        <f t="shared" si="13"/>
        <v>0.003702586062373966</v>
      </c>
      <c r="T37" s="500">
        <v>5123</v>
      </c>
      <c r="U37" s="501">
        <v>4449</v>
      </c>
      <c r="V37" s="502">
        <v>0</v>
      </c>
      <c r="W37" s="503">
        <v>0</v>
      </c>
      <c r="X37" s="504">
        <f t="shared" si="14"/>
        <v>9572</v>
      </c>
      <c r="Y37" s="507">
        <f t="shared" si="15"/>
        <v>0.1305892185541162</v>
      </c>
    </row>
    <row r="38" spans="1:25" s="174" customFormat="1" ht="19.5" customHeight="1">
      <c r="A38" s="183" t="s">
        <v>53</v>
      </c>
      <c r="B38" s="180">
        <f>SUM(B39:B47)</f>
        <v>140509</v>
      </c>
      <c r="C38" s="179">
        <f>SUM(C39:C47)</f>
        <v>128730</v>
      </c>
      <c r="D38" s="178">
        <f>SUM(D39:D47)</f>
        <v>52</v>
      </c>
      <c r="E38" s="177">
        <f>SUM(E39:E47)</f>
        <v>15</v>
      </c>
      <c r="F38" s="176">
        <f aca="true" t="shared" si="16" ref="F38:F53">SUM(B38:E38)</f>
        <v>269306</v>
      </c>
      <c r="G38" s="181">
        <f aca="true" t="shared" si="17" ref="G38:G53">F38/$F$9</f>
        <v>0.2873565916618295</v>
      </c>
      <c r="H38" s="180">
        <f>SUM(H39:H47)</f>
        <v>136971</v>
      </c>
      <c r="I38" s="179">
        <f>SUM(I39:I47)</f>
        <v>132268</v>
      </c>
      <c r="J38" s="178">
        <f>SUM(J39:J47)</f>
        <v>742</v>
      </c>
      <c r="K38" s="177">
        <f>SUM(K39:K47)</f>
        <v>607</v>
      </c>
      <c r="L38" s="176">
        <f aca="true" t="shared" si="18" ref="L38:L53">SUM(H38:K38)</f>
        <v>270588</v>
      </c>
      <c r="M38" s="182">
        <f aca="true" t="shared" si="19" ref="M38:M53">IF(ISERROR(F38/L38-1),"         /0",(F38/L38-1))</f>
        <v>-0.004737830206808846</v>
      </c>
      <c r="N38" s="180">
        <f>SUM(N39:N47)</f>
        <v>449862</v>
      </c>
      <c r="O38" s="179">
        <f>SUM(O39:O47)</f>
        <v>426526</v>
      </c>
      <c r="P38" s="178">
        <f>SUM(P39:P47)</f>
        <v>1038</v>
      </c>
      <c r="Q38" s="177">
        <f>SUM(Q39:Q47)</f>
        <v>1110</v>
      </c>
      <c r="R38" s="176">
        <f aca="true" t="shared" si="20" ref="R38:R53">SUM(N38:Q38)</f>
        <v>878536</v>
      </c>
      <c r="S38" s="181">
        <f aca="true" t="shared" si="21" ref="S38:S53">R38/$R$9</f>
        <v>0.30057800303952825</v>
      </c>
      <c r="T38" s="180">
        <f>SUM(T39:T47)</f>
        <v>423908</v>
      </c>
      <c r="U38" s="179">
        <f>SUM(U39:U47)</f>
        <v>396756</v>
      </c>
      <c r="V38" s="178">
        <f>SUM(V39:V47)</f>
        <v>3962</v>
      </c>
      <c r="W38" s="177">
        <f>SUM(W39:W47)</f>
        <v>4210</v>
      </c>
      <c r="X38" s="176">
        <f aca="true" t="shared" si="22" ref="X38:X53">SUM(T38:W38)</f>
        <v>828836</v>
      </c>
      <c r="Y38" s="175">
        <f aca="true" t="shared" si="23" ref="Y38:Y53">IF(ISERROR(R38/X38-1),"         /0",IF(R38/X38&gt;5,"  *  ",(R38/X38-1)))</f>
        <v>0.0599636116191864</v>
      </c>
    </row>
    <row r="39" spans="1:25" s="137" customFormat="1" ht="19.5" customHeight="1">
      <c r="A39" s="342" t="s">
        <v>377</v>
      </c>
      <c r="B39" s="343">
        <v>80779</v>
      </c>
      <c r="C39" s="344">
        <v>68418</v>
      </c>
      <c r="D39" s="345">
        <v>14</v>
      </c>
      <c r="E39" s="366">
        <v>2</v>
      </c>
      <c r="F39" s="367">
        <f t="shared" si="16"/>
        <v>149213</v>
      </c>
      <c r="G39" s="346">
        <f t="shared" si="17"/>
        <v>0.159214199132721</v>
      </c>
      <c r="H39" s="343">
        <v>78775</v>
      </c>
      <c r="I39" s="344">
        <v>72008</v>
      </c>
      <c r="J39" s="345">
        <v>355</v>
      </c>
      <c r="K39" s="366">
        <v>305</v>
      </c>
      <c r="L39" s="367">
        <f t="shared" si="18"/>
        <v>151443</v>
      </c>
      <c r="M39" s="368">
        <f t="shared" si="19"/>
        <v>-0.014725012050738506</v>
      </c>
      <c r="N39" s="343">
        <v>257343</v>
      </c>
      <c r="O39" s="344">
        <v>235978</v>
      </c>
      <c r="P39" s="345">
        <v>833</v>
      </c>
      <c r="Q39" s="366">
        <v>1051</v>
      </c>
      <c r="R39" s="367">
        <f t="shared" si="20"/>
        <v>495205</v>
      </c>
      <c r="S39" s="346">
        <f t="shared" si="21"/>
        <v>0.16942701266105153</v>
      </c>
      <c r="T39" s="363">
        <v>248599</v>
      </c>
      <c r="U39" s="344">
        <v>222016</v>
      </c>
      <c r="V39" s="345">
        <v>3412</v>
      </c>
      <c r="W39" s="366">
        <v>3761</v>
      </c>
      <c r="X39" s="367">
        <f t="shared" si="22"/>
        <v>477788</v>
      </c>
      <c r="Y39" s="348">
        <f t="shared" si="23"/>
        <v>0.036453406113171605</v>
      </c>
    </row>
    <row r="40" spans="1:25" s="137" customFormat="1" ht="19.5" customHeight="1">
      <c r="A40" s="349" t="s">
        <v>378</v>
      </c>
      <c r="B40" s="350">
        <v>37770</v>
      </c>
      <c r="C40" s="351">
        <v>39343</v>
      </c>
      <c r="D40" s="352">
        <v>6</v>
      </c>
      <c r="E40" s="369">
        <v>6</v>
      </c>
      <c r="F40" s="370">
        <f t="shared" si="16"/>
        <v>77125</v>
      </c>
      <c r="G40" s="353">
        <f t="shared" si="17"/>
        <v>0.08229440536756923</v>
      </c>
      <c r="H40" s="350">
        <v>35623</v>
      </c>
      <c r="I40" s="351">
        <v>37561</v>
      </c>
      <c r="J40" s="352">
        <v>381</v>
      </c>
      <c r="K40" s="369">
        <v>298</v>
      </c>
      <c r="L40" s="370">
        <f t="shared" si="18"/>
        <v>73863</v>
      </c>
      <c r="M40" s="371">
        <f t="shared" si="19"/>
        <v>0.044162842018331316</v>
      </c>
      <c r="N40" s="350">
        <v>122940</v>
      </c>
      <c r="O40" s="351">
        <v>125889</v>
      </c>
      <c r="P40" s="352">
        <v>22</v>
      </c>
      <c r="Q40" s="369">
        <v>13</v>
      </c>
      <c r="R40" s="370">
        <f t="shared" si="20"/>
        <v>248864</v>
      </c>
      <c r="S40" s="353">
        <f t="shared" si="21"/>
        <v>0.08514510976036173</v>
      </c>
      <c r="T40" s="364">
        <v>109048</v>
      </c>
      <c r="U40" s="351">
        <v>109955</v>
      </c>
      <c r="V40" s="352">
        <v>399</v>
      </c>
      <c r="W40" s="369">
        <v>402</v>
      </c>
      <c r="X40" s="370">
        <f t="shared" si="22"/>
        <v>219804</v>
      </c>
      <c r="Y40" s="355">
        <f t="shared" si="23"/>
        <v>0.13220869501919896</v>
      </c>
    </row>
    <row r="41" spans="1:25" s="137" customFormat="1" ht="19.5" customHeight="1">
      <c r="A41" s="349" t="s">
        <v>379</v>
      </c>
      <c r="B41" s="350">
        <v>6858</v>
      </c>
      <c r="C41" s="351">
        <v>6800</v>
      </c>
      <c r="D41" s="352">
        <v>4</v>
      </c>
      <c r="E41" s="369">
        <v>5</v>
      </c>
      <c r="F41" s="370">
        <f t="shared" si="16"/>
        <v>13667</v>
      </c>
      <c r="G41" s="353">
        <f t="shared" si="17"/>
        <v>0.01458304879297982</v>
      </c>
      <c r="H41" s="350">
        <v>6307</v>
      </c>
      <c r="I41" s="351">
        <v>6368</v>
      </c>
      <c r="J41" s="352"/>
      <c r="K41" s="369"/>
      <c r="L41" s="370">
        <f t="shared" si="18"/>
        <v>12675</v>
      </c>
      <c r="M41" s="371">
        <f t="shared" si="19"/>
        <v>0.0782642998027614</v>
      </c>
      <c r="N41" s="350">
        <v>21813</v>
      </c>
      <c r="O41" s="351">
        <v>19962</v>
      </c>
      <c r="P41" s="352">
        <v>21</v>
      </c>
      <c r="Q41" s="369">
        <v>22</v>
      </c>
      <c r="R41" s="370">
        <f t="shared" si="20"/>
        <v>41818</v>
      </c>
      <c r="S41" s="353">
        <f t="shared" si="21"/>
        <v>0.014307405651113889</v>
      </c>
      <c r="T41" s="364">
        <v>19935</v>
      </c>
      <c r="U41" s="351">
        <v>17736</v>
      </c>
      <c r="V41" s="352">
        <v>125</v>
      </c>
      <c r="W41" s="369">
        <v>26</v>
      </c>
      <c r="X41" s="370">
        <f t="shared" si="22"/>
        <v>37822</v>
      </c>
      <c r="Y41" s="355">
        <f t="shared" si="23"/>
        <v>0.10565279466976896</v>
      </c>
    </row>
    <row r="42" spans="1:25" s="137" customFormat="1" ht="19.5" customHeight="1">
      <c r="A42" s="349" t="s">
        <v>380</v>
      </c>
      <c r="B42" s="350">
        <v>6019</v>
      </c>
      <c r="C42" s="351">
        <v>5969</v>
      </c>
      <c r="D42" s="352">
        <v>13</v>
      </c>
      <c r="E42" s="369">
        <v>0</v>
      </c>
      <c r="F42" s="370">
        <f t="shared" si="16"/>
        <v>12001</v>
      </c>
      <c r="G42" s="353">
        <f t="shared" si="17"/>
        <v>0.012805382934407758</v>
      </c>
      <c r="H42" s="350">
        <v>6844</v>
      </c>
      <c r="I42" s="351">
        <v>7285</v>
      </c>
      <c r="J42" s="352">
        <v>2</v>
      </c>
      <c r="K42" s="369">
        <v>0</v>
      </c>
      <c r="L42" s="370">
        <f t="shared" si="18"/>
        <v>14131</v>
      </c>
      <c r="M42" s="371">
        <f t="shared" si="19"/>
        <v>-0.15073243224117194</v>
      </c>
      <c r="N42" s="350">
        <v>20538</v>
      </c>
      <c r="O42" s="351">
        <v>20511</v>
      </c>
      <c r="P42" s="352">
        <v>16</v>
      </c>
      <c r="Q42" s="369">
        <v>2</v>
      </c>
      <c r="R42" s="370">
        <f t="shared" si="20"/>
        <v>41067</v>
      </c>
      <c r="S42" s="353">
        <f t="shared" si="21"/>
        <v>0.01405046219030786</v>
      </c>
      <c r="T42" s="364">
        <v>20602</v>
      </c>
      <c r="U42" s="351">
        <v>23771</v>
      </c>
      <c r="V42" s="352">
        <v>16</v>
      </c>
      <c r="W42" s="369">
        <v>15</v>
      </c>
      <c r="X42" s="370">
        <f t="shared" si="22"/>
        <v>44404</v>
      </c>
      <c r="Y42" s="355">
        <f t="shared" si="23"/>
        <v>-0.07515088730744979</v>
      </c>
    </row>
    <row r="43" spans="1:25" s="137" customFormat="1" ht="19.5" customHeight="1">
      <c r="A43" s="349" t="s">
        <v>381</v>
      </c>
      <c r="B43" s="350">
        <v>3816</v>
      </c>
      <c r="C43" s="351">
        <v>3196</v>
      </c>
      <c r="D43" s="352">
        <v>8</v>
      </c>
      <c r="E43" s="369">
        <v>0</v>
      </c>
      <c r="F43" s="370">
        <f t="shared" si="16"/>
        <v>7020</v>
      </c>
      <c r="G43" s="353">
        <f t="shared" si="17"/>
        <v>0.007490524806228019</v>
      </c>
      <c r="H43" s="350">
        <v>3429</v>
      </c>
      <c r="I43" s="351">
        <v>3345</v>
      </c>
      <c r="J43" s="352"/>
      <c r="K43" s="369"/>
      <c r="L43" s="370">
        <f t="shared" si="18"/>
        <v>6774</v>
      </c>
      <c r="M43" s="371">
        <f t="shared" si="19"/>
        <v>0.03631532329495135</v>
      </c>
      <c r="N43" s="350">
        <v>11980</v>
      </c>
      <c r="O43" s="351">
        <v>10782</v>
      </c>
      <c r="P43" s="352">
        <v>8</v>
      </c>
      <c r="Q43" s="369">
        <v>3</v>
      </c>
      <c r="R43" s="370">
        <f t="shared" si="20"/>
        <v>22773</v>
      </c>
      <c r="S43" s="353">
        <f t="shared" si="21"/>
        <v>0.007791442653709326</v>
      </c>
      <c r="T43" s="364">
        <v>9207</v>
      </c>
      <c r="U43" s="351">
        <v>8714</v>
      </c>
      <c r="V43" s="352"/>
      <c r="W43" s="369"/>
      <c r="X43" s="370">
        <f t="shared" si="22"/>
        <v>17921</v>
      </c>
      <c r="Y43" s="355">
        <f t="shared" si="23"/>
        <v>0.27074382009932485</v>
      </c>
    </row>
    <row r="44" spans="1:25" s="137" customFormat="1" ht="19.5" customHeight="1">
      <c r="A44" s="349" t="s">
        <v>382</v>
      </c>
      <c r="B44" s="350">
        <v>3243</v>
      </c>
      <c r="C44" s="351">
        <v>2977</v>
      </c>
      <c r="D44" s="352">
        <v>5</v>
      </c>
      <c r="E44" s="369">
        <v>0</v>
      </c>
      <c r="F44" s="370">
        <f t="shared" si="16"/>
        <v>6225</v>
      </c>
      <c r="G44" s="353">
        <f t="shared" si="17"/>
        <v>0.006642238877317581</v>
      </c>
      <c r="H44" s="350">
        <v>3288</v>
      </c>
      <c r="I44" s="351">
        <v>3306</v>
      </c>
      <c r="J44" s="352"/>
      <c r="K44" s="369">
        <v>0</v>
      </c>
      <c r="L44" s="370">
        <f t="shared" si="18"/>
        <v>6594</v>
      </c>
      <c r="M44" s="371">
        <f t="shared" si="19"/>
        <v>-0.05595996360327571</v>
      </c>
      <c r="N44" s="350">
        <v>9259</v>
      </c>
      <c r="O44" s="351">
        <v>7957</v>
      </c>
      <c r="P44" s="352">
        <v>123</v>
      </c>
      <c r="Q44" s="369">
        <v>0</v>
      </c>
      <c r="R44" s="370">
        <f t="shared" si="20"/>
        <v>17339</v>
      </c>
      <c r="S44" s="353">
        <f t="shared" si="21"/>
        <v>0.0059322805152007205</v>
      </c>
      <c r="T44" s="364">
        <v>9036</v>
      </c>
      <c r="U44" s="351">
        <v>8292</v>
      </c>
      <c r="V44" s="352">
        <v>4</v>
      </c>
      <c r="W44" s="369">
        <v>0</v>
      </c>
      <c r="X44" s="370">
        <f t="shared" si="22"/>
        <v>17332</v>
      </c>
      <c r="Y44" s="355">
        <f t="shared" si="23"/>
        <v>0.0004038772213246222</v>
      </c>
    </row>
    <row r="45" spans="1:25" s="137" customFormat="1" ht="19.5" customHeight="1">
      <c r="A45" s="349" t="s">
        <v>383</v>
      </c>
      <c r="B45" s="350">
        <v>1314</v>
      </c>
      <c r="C45" s="351">
        <v>1275</v>
      </c>
      <c r="D45" s="352">
        <v>0</v>
      </c>
      <c r="E45" s="369">
        <v>0</v>
      </c>
      <c r="F45" s="370">
        <f t="shared" si="16"/>
        <v>2589</v>
      </c>
      <c r="G45" s="353">
        <f t="shared" si="17"/>
        <v>0.00276253115716871</v>
      </c>
      <c r="H45" s="350">
        <v>1420</v>
      </c>
      <c r="I45" s="351">
        <v>1588</v>
      </c>
      <c r="J45" s="352">
        <v>0</v>
      </c>
      <c r="K45" s="369">
        <v>4</v>
      </c>
      <c r="L45" s="370">
        <f t="shared" si="18"/>
        <v>3012</v>
      </c>
      <c r="M45" s="371">
        <f t="shared" si="19"/>
        <v>-0.14043824701195218</v>
      </c>
      <c r="N45" s="350">
        <v>3737</v>
      </c>
      <c r="O45" s="351">
        <v>3297</v>
      </c>
      <c r="P45" s="352">
        <v>9</v>
      </c>
      <c r="Q45" s="369">
        <v>9</v>
      </c>
      <c r="R45" s="370">
        <f t="shared" si="20"/>
        <v>7052</v>
      </c>
      <c r="S45" s="353">
        <f t="shared" si="21"/>
        <v>0.002412736731829718</v>
      </c>
      <c r="T45" s="364">
        <v>4217</v>
      </c>
      <c r="U45" s="351">
        <v>4153</v>
      </c>
      <c r="V45" s="352">
        <v>2</v>
      </c>
      <c r="W45" s="369">
        <v>6</v>
      </c>
      <c r="X45" s="370">
        <f t="shared" si="22"/>
        <v>8378</v>
      </c>
      <c r="Y45" s="355">
        <f t="shared" si="23"/>
        <v>-0.15827166388159464</v>
      </c>
    </row>
    <row r="46" spans="1:25" s="137" customFormat="1" ht="19.5" customHeight="1">
      <c r="A46" s="349" t="s">
        <v>384</v>
      </c>
      <c r="B46" s="350">
        <v>512</v>
      </c>
      <c r="C46" s="351">
        <v>513</v>
      </c>
      <c r="D46" s="352">
        <v>0</v>
      </c>
      <c r="E46" s="369">
        <v>0</v>
      </c>
      <c r="F46" s="370">
        <f t="shared" si="16"/>
        <v>1025</v>
      </c>
      <c r="G46" s="353">
        <f t="shared" si="17"/>
        <v>0.0010937019838153446</v>
      </c>
      <c r="H46" s="350">
        <v>1080</v>
      </c>
      <c r="I46" s="351">
        <v>505</v>
      </c>
      <c r="J46" s="352"/>
      <c r="K46" s="369"/>
      <c r="L46" s="370">
        <f t="shared" si="18"/>
        <v>1585</v>
      </c>
      <c r="M46" s="371">
        <f t="shared" si="19"/>
        <v>-0.35331230283911674</v>
      </c>
      <c r="N46" s="350">
        <v>1626</v>
      </c>
      <c r="O46" s="351">
        <v>1459</v>
      </c>
      <c r="P46" s="352"/>
      <c r="Q46" s="369"/>
      <c r="R46" s="370">
        <f t="shared" si="20"/>
        <v>3085</v>
      </c>
      <c r="S46" s="353">
        <f t="shared" si="21"/>
        <v>0.0010554867864002665</v>
      </c>
      <c r="T46" s="364">
        <v>2726</v>
      </c>
      <c r="U46" s="351">
        <v>1375</v>
      </c>
      <c r="V46" s="352"/>
      <c r="W46" s="369"/>
      <c r="X46" s="370">
        <f t="shared" si="22"/>
        <v>4101</v>
      </c>
      <c r="Y46" s="355">
        <f t="shared" si="23"/>
        <v>-0.2477444525725433</v>
      </c>
    </row>
    <row r="47" spans="1:25" s="137" customFormat="1" ht="19.5" customHeight="1" thickBot="1">
      <c r="A47" s="349" t="s">
        <v>51</v>
      </c>
      <c r="B47" s="350">
        <v>198</v>
      </c>
      <c r="C47" s="351">
        <v>239</v>
      </c>
      <c r="D47" s="352">
        <v>2</v>
      </c>
      <c r="E47" s="369">
        <v>2</v>
      </c>
      <c r="F47" s="370">
        <f t="shared" si="16"/>
        <v>441</v>
      </c>
      <c r="G47" s="353">
        <f t="shared" si="17"/>
        <v>0.0004705586096220166</v>
      </c>
      <c r="H47" s="350">
        <v>205</v>
      </c>
      <c r="I47" s="351">
        <v>302</v>
      </c>
      <c r="J47" s="352">
        <v>4</v>
      </c>
      <c r="K47" s="369"/>
      <c r="L47" s="370">
        <f t="shared" si="18"/>
        <v>511</v>
      </c>
      <c r="M47" s="371">
        <f t="shared" si="19"/>
        <v>-0.136986301369863</v>
      </c>
      <c r="N47" s="350">
        <v>626</v>
      </c>
      <c r="O47" s="351">
        <v>691</v>
      </c>
      <c r="P47" s="352">
        <v>6</v>
      </c>
      <c r="Q47" s="369">
        <v>10</v>
      </c>
      <c r="R47" s="370">
        <f t="shared" si="20"/>
        <v>1333</v>
      </c>
      <c r="S47" s="353">
        <f t="shared" si="21"/>
        <v>0.0004560660895531784</v>
      </c>
      <c r="T47" s="364">
        <v>538</v>
      </c>
      <c r="U47" s="351">
        <v>744</v>
      </c>
      <c r="V47" s="352">
        <v>4</v>
      </c>
      <c r="W47" s="369"/>
      <c r="X47" s="370">
        <f t="shared" si="22"/>
        <v>1286</v>
      </c>
      <c r="Y47" s="355">
        <f t="shared" si="23"/>
        <v>0.036547433903576954</v>
      </c>
    </row>
    <row r="48" spans="1:25" s="174" customFormat="1" ht="19.5" customHeight="1">
      <c r="A48" s="183" t="s">
        <v>52</v>
      </c>
      <c r="B48" s="180">
        <f>SUM(B49:B52)</f>
        <v>9931</v>
      </c>
      <c r="C48" s="179">
        <f>SUM(C49:C52)</f>
        <v>10182</v>
      </c>
      <c r="D48" s="178">
        <f>SUM(D49:D52)</f>
        <v>32</v>
      </c>
      <c r="E48" s="177">
        <f>SUM(E49:E52)</f>
        <v>31</v>
      </c>
      <c r="F48" s="176">
        <f t="shared" si="16"/>
        <v>20176</v>
      </c>
      <c r="G48" s="181">
        <f t="shared" si="17"/>
        <v>0.021528323146788677</v>
      </c>
      <c r="H48" s="180">
        <f>SUM(H49:H52)</f>
        <v>11336</v>
      </c>
      <c r="I48" s="179">
        <f>SUM(I49:I52)</f>
        <v>11413</v>
      </c>
      <c r="J48" s="178">
        <f>SUM(J49:J52)</f>
        <v>463</v>
      </c>
      <c r="K48" s="177">
        <f>SUM(K49:K52)</f>
        <v>456</v>
      </c>
      <c r="L48" s="176">
        <f t="shared" si="18"/>
        <v>23668</v>
      </c>
      <c r="M48" s="182">
        <f t="shared" si="19"/>
        <v>-0.14754098360655743</v>
      </c>
      <c r="N48" s="180">
        <f>SUM(N49:N52)</f>
        <v>34217</v>
      </c>
      <c r="O48" s="179">
        <f>SUM(O49:O52)</f>
        <v>34944</v>
      </c>
      <c r="P48" s="178">
        <f>SUM(P49:P52)</f>
        <v>514</v>
      </c>
      <c r="Q48" s="177">
        <f>SUM(Q49:Q52)</f>
        <v>537</v>
      </c>
      <c r="R48" s="176">
        <f t="shared" si="20"/>
        <v>70212</v>
      </c>
      <c r="S48" s="181">
        <f t="shared" si="21"/>
        <v>0.024021989707207623</v>
      </c>
      <c r="T48" s="180">
        <f>SUM(T49:T52)</f>
        <v>32696</v>
      </c>
      <c r="U48" s="179">
        <f>SUM(U49:U52)</f>
        <v>33081</v>
      </c>
      <c r="V48" s="178">
        <f>SUM(V49:V52)</f>
        <v>544</v>
      </c>
      <c r="W48" s="177">
        <f>SUM(W49:W52)</f>
        <v>528</v>
      </c>
      <c r="X48" s="176">
        <f t="shared" si="22"/>
        <v>66849</v>
      </c>
      <c r="Y48" s="175">
        <f t="shared" si="23"/>
        <v>0.050307409235740286</v>
      </c>
    </row>
    <row r="49" spans="1:25" ht="19.5" customHeight="1">
      <c r="A49" s="509" t="s">
        <v>385</v>
      </c>
      <c r="B49" s="510">
        <v>6692</v>
      </c>
      <c r="C49" s="511">
        <v>6849</v>
      </c>
      <c r="D49" s="512">
        <v>3</v>
      </c>
      <c r="E49" s="513">
        <v>3</v>
      </c>
      <c r="F49" s="514">
        <f t="shared" si="16"/>
        <v>13547</v>
      </c>
      <c r="G49" s="515">
        <f t="shared" si="17"/>
        <v>0.014455005633899</v>
      </c>
      <c r="H49" s="510">
        <v>7235</v>
      </c>
      <c r="I49" s="511">
        <v>7417</v>
      </c>
      <c r="J49" s="512">
        <v>33</v>
      </c>
      <c r="K49" s="513">
        <v>21</v>
      </c>
      <c r="L49" s="514">
        <f t="shared" si="18"/>
        <v>14706</v>
      </c>
      <c r="M49" s="516">
        <f t="shared" si="19"/>
        <v>-0.07881136950904388</v>
      </c>
      <c r="N49" s="510">
        <v>23115</v>
      </c>
      <c r="O49" s="511">
        <v>23109</v>
      </c>
      <c r="P49" s="512">
        <v>430</v>
      </c>
      <c r="Q49" s="513">
        <v>424</v>
      </c>
      <c r="R49" s="514">
        <f t="shared" si="20"/>
        <v>47078</v>
      </c>
      <c r="S49" s="515">
        <f t="shared" si="21"/>
        <v>0.016107036282058913</v>
      </c>
      <c r="T49" s="517">
        <v>22346</v>
      </c>
      <c r="U49" s="511">
        <v>22198</v>
      </c>
      <c r="V49" s="512">
        <v>69</v>
      </c>
      <c r="W49" s="513">
        <v>38</v>
      </c>
      <c r="X49" s="514">
        <f t="shared" si="22"/>
        <v>44651</v>
      </c>
      <c r="Y49" s="518">
        <f t="shared" si="23"/>
        <v>0.05435488566885405</v>
      </c>
    </row>
    <row r="50" spans="1:25" ht="19.5" customHeight="1">
      <c r="A50" s="499" t="s">
        <v>386</v>
      </c>
      <c r="B50" s="500">
        <v>2911</v>
      </c>
      <c r="C50" s="501">
        <v>2952</v>
      </c>
      <c r="D50" s="502">
        <v>29</v>
      </c>
      <c r="E50" s="503">
        <v>28</v>
      </c>
      <c r="F50" s="504">
        <f t="shared" si="16"/>
        <v>5920</v>
      </c>
      <c r="G50" s="505">
        <f t="shared" si="17"/>
        <v>0.0063167958479871614</v>
      </c>
      <c r="H50" s="500">
        <v>3663</v>
      </c>
      <c r="I50" s="501">
        <v>3452</v>
      </c>
      <c r="J50" s="502">
        <v>429</v>
      </c>
      <c r="K50" s="503">
        <v>434</v>
      </c>
      <c r="L50" s="504">
        <f t="shared" si="18"/>
        <v>7978</v>
      </c>
      <c r="M50" s="506">
        <f t="shared" si="19"/>
        <v>-0.2579593883178741</v>
      </c>
      <c r="N50" s="500">
        <v>10094</v>
      </c>
      <c r="O50" s="501">
        <v>10662</v>
      </c>
      <c r="P50" s="502">
        <v>53</v>
      </c>
      <c r="Q50" s="503">
        <v>51</v>
      </c>
      <c r="R50" s="504">
        <f t="shared" si="20"/>
        <v>20860</v>
      </c>
      <c r="S50" s="505">
        <f t="shared" si="21"/>
        <v>0.007136938205610879</v>
      </c>
      <c r="T50" s="508">
        <v>9282</v>
      </c>
      <c r="U50" s="501">
        <v>9485</v>
      </c>
      <c r="V50" s="502">
        <v>469</v>
      </c>
      <c r="W50" s="503">
        <v>478</v>
      </c>
      <c r="X50" s="504">
        <f t="shared" si="22"/>
        <v>19714</v>
      </c>
      <c r="Y50" s="507">
        <f t="shared" si="23"/>
        <v>0.05813127726488787</v>
      </c>
    </row>
    <row r="51" spans="1:25" ht="19.5" customHeight="1">
      <c r="A51" s="349" t="s">
        <v>387</v>
      </c>
      <c r="B51" s="350">
        <v>257</v>
      </c>
      <c r="C51" s="351">
        <v>252</v>
      </c>
      <c r="D51" s="352">
        <v>0</v>
      </c>
      <c r="E51" s="369">
        <v>0</v>
      </c>
      <c r="F51" s="370">
        <f t="shared" si="16"/>
        <v>509</v>
      </c>
      <c r="G51" s="353">
        <f t="shared" si="17"/>
        <v>0.000543116399767815</v>
      </c>
      <c r="H51" s="350">
        <v>401</v>
      </c>
      <c r="I51" s="351">
        <v>384</v>
      </c>
      <c r="J51" s="352"/>
      <c r="K51" s="369"/>
      <c r="L51" s="370">
        <f t="shared" si="18"/>
        <v>785</v>
      </c>
      <c r="M51" s="371">
        <f t="shared" si="19"/>
        <v>-0.3515923566878981</v>
      </c>
      <c r="N51" s="350">
        <v>786</v>
      </c>
      <c r="O51" s="351">
        <v>791</v>
      </c>
      <c r="P51" s="352">
        <v>2</v>
      </c>
      <c r="Q51" s="369"/>
      <c r="R51" s="370">
        <f t="shared" si="20"/>
        <v>1579</v>
      </c>
      <c r="S51" s="353">
        <f t="shared" si="21"/>
        <v>0.0005402313243844476</v>
      </c>
      <c r="T51" s="364">
        <v>895</v>
      </c>
      <c r="U51" s="351">
        <v>1003</v>
      </c>
      <c r="V51" s="352">
        <v>1</v>
      </c>
      <c r="W51" s="369"/>
      <c r="X51" s="370">
        <f t="shared" si="22"/>
        <v>1899</v>
      </c>
      <c r="Y51" s="355">
        <f t="shared" si="23"/>
        <v>-0.16850974196945756</v>
      </c>
    </row>
    <row r="52" spans="1:25" ht="19.5" customHeight="1" thickBot="1">
      <c r="A52" s="356" t="s">
        <v>51</v>
      </c>
      <c r="B52" s="357">
        <v>71</v>
      </c>
      <c r="C52" s="358">
        <v>129</v>
      </c>
      <c r="D52" s="359">
        <v>0</v>
      </c>
      <c r="E52" s="372">
        <v>0</v>
      </c>
      <c r="F52" s="373">
        <f t="shared" si="16"/>
        <v>200</v>
      </c>
      <c r="G52" s="360">
        <f t="shared" si="17"/>
        <v>0.0002134052651347014</v>
      </c>
      <c r="H52" s="357">
        <v>37</v>
      </c>
      <c r="I52" s="358">
        <v>160</v>
      </c>
      <c r="J52" s="359">
        <v>1</v>
      </c>
      <c r="K52" s="372">
        <v>1</v>
      </c>
      <c r="L52" s="373">
        <f t="shared" si="18"/>
        <v>199</v>
      </c>
      <c r="M52" s="374">
        <f t="shared" si="19"/>
        <v>0.005025125628140614</v>
      </c>
      <c r="N52" s="357">
        <v>222</v>
      </c>
      <c r="O52" s="358">
        <v>382</v>
      </c>
      <c r="P52" s="359">
        <v>29</v>
      </c>
      <c r="Q52" s="372">
        <v>62</v>
      </c>
      <c r="R52" s="373">
        <f t="shared" si="20"/>
        <v>695</v>
      </c>
      <c r="S52" s="360">
        <f t="shared" si="21"/>
        <v>0.00023778389515338258</v>
      </c>
      <c r="T52" s="365">
        <v>173</v>
      </c>
      <c r="U52" s="358">
        <v>395</v>
      </c>
      <c r="V52" s="359">
        <v>5</v>
      </c>
      <c r="W52" s="372">
        <v>12</v>
      </c>
      <c r="X52" s="373">
        <f t="shared" si="22"/>
        <v>585</v>
      </c>
      <c r="Y52" s="362">
        <f t="shared" si="23"/>
        <v>0.18803418803418803</v>
      </c>
    </row>
    <row r="53" spans="1:25" s="137" customFormat="1" ht="19.5" customHeight="1" thickBot="1">
      <c r="A53" s="173" t="s">
        <v>51</v>
      </c>
      <c r="B53" s="170">
        <v>2464</v>
      </c>
      <c r="C53" s="169">
        <v>2265</v>
      </c>
      <c r="D53" s="168">
        <v>0</v>
      </c>
      <c r="E53" s="167">
        <v>0</v>
      </c>
      <c r="F53" s="166">
        <f t="shared" si="16"/>
        <v>4729</v>
      </c>
      <c r="G53" s="171">
        <f t="shared" si="17"/>
        <v>0.005045967494110014</v>
      </c>
      <c r="H53" s="170">
        <v>3150</v>
      </c>
      <c r="I53" s="169">
        <v>2418</v>
      </c>
      <c r="J53" s="168">
        <v>0</v>
      </c>
      <c r="K53" s="167">
        <v>0</v>
      </c>
      <c r="L53" s="166">
        <f t="shared" si="18"/>
        <v>5568</v>
      </c>
      <c r="M53" s="172">
        <f t="shared" si="19"/>
        <v>-0.15068247126436785</v>
      </c>
      <c r="N53" s="170">
        <v>7364</v>
      </c>
      <c r="O53" s="169">
        <v>7129</v>
      </c>
      <c r="P53" s="168">
        <v>0</v>
      </c>
      <c r="Q53" s="167">
        <v>0</v>
      </c>
      <c r="R53" s="166">
        <f t="shared" si="20"/>
        <v>14493</v>
      </c>
      <c r="S53" s="171">
        <f t="shared" si="21"/>
        <v>0.004958564017925142</v>
      </c>
      <c r="T53" s="170">
        <v>7795</v>
      </c>
      <c r="U53" s="169">
        <v>6567</v>
      </c>
      <c r="V53" s="168">
        <v>1</v>
      </c>
      <c r="W53" s="167">
        <v>2</v>
      </c>
      <c r="X53" s="166">
        <f t="shared" si="22"/>
        <v>14365</v>
      </c>
      <c r="Y53" s="165">
        <f t="shared" si="23"/>
        <v>0.008910546467107539</v>
      </c>
    </row>
    <row r="54" ht="3" customHeight="1" thickTop="1">
      <c r="A54" s="89"/>
    </row>
    <row r="55" ht="14.25">
      <c r="A55" s="89" t="s">
        <v>50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4:Y65536 M54:M65536 Y3 M3">
    <cfRule type="cellIs" priority="3" dxfId="91" operator="lessThan" stopIfTrue="1">
      <formula>0</formula>
    </cfRule>
  </conditionalFormatting>
  <conditionalFormatting sqref="M9:M53 Y9:Y53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31">
      <selection activeCell="I62" sqref="I62"/>
    </sheetView>
  </sheetViews>
  <sheetFormatPr defaultColWidth="8.00390625" defaultRowHeight="15"/>
  <cols>
    <col min="1" max="1" width="27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2.0039062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1.28125" style="112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64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21" customHeight="1" thickBot="1">
      <c r="A4" s="697" t="s">
        <v>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5.75" customHeight="1" thickBot="1" thickTop="1">
      <c r="A5" s="710" t="s">
        <v>63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25" customFormat="1" ht="26.25" customHeight="1">
      <c r="A6" s="711"/>
      <c r="B6" s="692" t="s">
        <v>154</v>
      </c>
      <c r="C6" s="693"/>
      <c r="D6" s="693"/>
      <c r="E6" s="693"/>
      <c r="F6" s="693"/>
      <c r="G6" s="689" t="s">
        <v>32</v>
      </c>
      <c r="H6" s="692" t="s">
        <v>155</v>
      </c>
      <c r="I6" s="693"/>
      <c r="J6" s="693"/>
      <c r="K6" s="693"/>
      <c r="L6" s="693"/>
      <c r="M6" s="700" t="s">
        <v>31</v>
      </c>
      <c r="N6" s="692" t="s">
        <v>156</v>
      </c>
      <c r="O6" s="693"/>
      <c r="P6" s="693"/>
      <c r="Q6" s="693"/>
      <c r="R6" s="693"/>
      <c r="S6" s="689" t="s">
        <v>32</v>
      </c>
      <c r="T6" s="692" t="s">
        <v>157</v>
      </c>
      <c r="U6" s="693"/>
      <c r="V6" s="693"/>
      <c r="W6" s="693"/>
      <c r="X6" s="693"/>
      <c r="Y6" s="694" t="s">
        <v>31</v>
      </c>
    </row>
    <row r="7" spans="1:25" s="125" customFormat="1" ht="26.25" customHeight="1">
      <c r="A7" s="712"/>
      <c r="B7" s="681" t="s">
        <v>20</v>
      </c>
      <c r="C7" s="682"/>
      <c r="D7" s="683" t="s">
        <v>19</v>
      </c>
      <c r="E7" s="682"/>
      <c r="F7" s="684" t="s">
        <v>15</v>
      </c>
      <c r="G7" s="690"/>
      <c r="H7" s="681" t="s">
        <v>20</v>
      </c>
      <c r="I7" s="682"/>
      <c r="J7" s="683" t="s">
        <v>19</v>
      </c>
      <c r="K7" s="682"/>
      <c r="L7" s="684" t="s">
        <v>15</v>
      </c>
      <c r="M7" s="701"/>
      <c r="N7" s="681" t="s">
        <v>20</v>
      </c>
      <c r="O7" s="682"/>
      <c r="P7" s="683" t="s">
        <v>19</v>
      </c>
      <c r="Q7" s="682"/>
      <c r="R7" s="684" t="s">
        <v>15</v>
      </c>
      <c r="S7" s="690"/>
      <c r="T7" s="681" t="s">
        <v>20</v>
      </c>
      <c r="U7" s="682"/>
      <c r="V7" s="683" t="s">
        <v>19</v>
      </c>
      <c r="W7" s="682"/>
      <c r="X7" s="684" t="s">
        <v>15</v>
      </c>
      <c r="Y7" s="695"/>
    </row>
    <row r="8" spans="1:25" s="160" customFormat="1" ht="15" thickBot="1">
      <c r="A8" s="713"/>
      <c r="B8" s="163" t="s">
        <v>17</v>
      </c>
      <c r="C8" s="161" t="s">
        <v>16</v>
      </c>
      <c r="D8" s="162" t="s">
        <v>17</v>
      </c>
      <c r="E8" s="161" t="s">
        <v>16</v>
      </c>
      <c r="F8" s="685"/>
      <c r="G8" s="691"/>
      <c r="H8" s="163" t="s">
        <v>17</v>
      </c>
      <c r="I8" s="161" t="s">
        <v>16</v>
      </c>
      <c r="J8" s="162" t="s">
        <v>17</v>
      </c>
      <c r="K8" s="161" t="s">
        <v>16</v>
      </c>
      <c r="L8" s="685"/>
      <c r="M8" s="702"/>
      <c r="N8" s="163" t="s">
        <v>17</v>
      </c>
      <c r="O8" s="161" t="s">
        <v>16</v>
      </c>
      <c r="P8" s="162" t="s">
        <v>17</v>
      </c>
      <c r="Q8" s="161" t="s">
        <v>16</v>
      </c>
      <c r="R8" s="685"/>
      <c r="S8" s="691"/>
      <c r="T8" s="163" t="s">
        <v>17</v>
      </c>
      <c r="U8" s="161" t="s">
        <v>16</v>
      </c>
      <c r="V8" s="162" t="s">
        <v>17</v>
      </c>
      <c r="W8" s="161" t="s">
        <v>16</v>
      </c>
      <c r="X8" s="685"/>
      <c r="Y8" s="696"/>
    </row>
    <row r="9" spans="1:25" s="114" customFormat="1" ht="18" customHeight="1" thickBot="1" thickTop="1">
      <c r="A9" s="193" t="s">
        <v>22</v>
      </c>
      <c r="B9" s="294">
        <f>B10+B25+B42+B56+B70+B79</f>
        <v>491536</v>
      </c>
      <c r="C9" s="295">
        <f>C10+C25+C42+C56+C70+C79</f>
        <v>445247</v>
      </c>
      <c r="D9" s="296">
        <f>D10+D25+D42+D56+D70+D79</f>
        <v>262</v>
      </c>
      <c r="E9" s="295">
        <f>E10+E25+E42+E56+E70+E79</f>
        <v>139</v>
      </c>
      <c r="F9" s="296">
        <f aca="true" t="shared" si="0" ref="F9:F44">SUM(B9:E9)</f>
        <v>937184</v>
      </c>
      <c r="G9" s="297">
        <f aca="true" t="shared" si="1" ref="G9:G44">F9/$F$9</f>
        <v>1</v>
      </c>
      <c r="H9" s="294">
        <f>H10+H25+H42+H56+H70+H79</f>
        <v>489132</v>
      </c>
      <c r="I9" s="295">
        <f>I10+I25+I42+I56+I70+I79</f>
        <v>452820</v>
      </c>
      <c r="J9" s="296">
        <f>J10+J25+J42+J56+J70+J79</f>
        <v>3732</v>
      </c>
      <c r="K9" s="295">
        <f>K10+K25+K42+K56+K70+K79</f>
        <v>2099</v>
      </c>
      <c r="L9" s="296">
        <f aca="true" t="shared" si="2" ref="L9:L44">SUM(H9:K9)</f>
        <v>947783</v>
      </c>
      <c r="M9" s="298">
        <f aca="true" t="shared" si="3" ref="M9:M44">IF(ISERROR(F9/L9-1),"         /0",(F9/L9-1))</f>
        <v>-0.011182939554729265</v>
      </c>
      <c r="N9" s="294">
        <f>N10+N25+N42+N56+N70+N79</f>
        <v>1492683</v>
      </c>
      <c r="O9" s="295">
        <f>O10+O25+O42+O56+O70+O79</f>
        <v>1423139</v>
      </c>
      <c r="P9" s="296">
        <f>P10+P25+P42+P56+P70+P79</f>
        <v>3379</v>
      </c>
      <c r="Q9" s="295">
        <f>Q10+Q25+Q42+Q56+Q70+Q79</f>
        <v>3621</v>
      </c>
      <c r="R9" s="296">
        <f aca="true" t="shared" si="4" ref="R9:R44">SUM(N9:Q9)</f>
        <v>2922822</v>
      </c>
      <c r="S9" s="297">
        <f aca="true" t="shared" si="5" ref="S9:S44">R9/$R$9</f>
        <v>1</v>
      </c>
      <c r="T9" s="294">
        <f>T10+T25+T42+T56+T70+T79</f>
        <v>1463635</v>
      </c>
      <c r="U9" s="295">
        <f>U10+U25+U42+U56+U70+U79</f>
        <v>1365729</v>
      </c>
      <c r="V9" s="296">
        <f>V10+V25+V42+V56+V70+V79</f>
        <v>13732</v>
      </c>
      <c r="W9" s="295">
        <f>W10+W25+W42+W56+W70+W79</f>
        <v>9099</v>
      </c>
      <c r="X9" s="296">
        <f aca="true" t="shared" si="6" ref="X9:X44">SUM(T9:W9)</f>
        <v>2852195</v>
      </c>
      <c r="Y9" s="298">
        <f>IF(ISERROR(R9/X9-1),"         /0",(R9/X9-1))</f>
        <v>0.024762332168733137</v>
      </c>
    </row>
    <row r="10" spans="1:25" s="174" customFormat="1" ht="19.5" customHeight="1">
      <c r="A10" s="183" t="s">
        <v>56</v>
      </c>
      <c r="B10" s="180">
        <f>SUM(B11:B24)</f>
        <v>136422</v>
      </c>
      <c r="C10" s="179">
        <f>SUM(C11:C24)</f>
        <v>125706</v>
      </c>
      <c r="D10" s="178">
        <f>SUM(D11:D24)</f>
        <v>24</v>
      </c>
      <c r="E10" s="179">
        <f>SUM(E11:E24)</f>
        <v>6</v>
      </c>
      <c r="F10" s="178">
        <f t="shared" si="0"/>
        <v>262158</v>
      </c>
      <c r="G10" s="181">
        <f t="shared" si="1"/>
        <v>0.27972948748591525</v>
      </c>
      <c r="H10" s="180">
        <f>SUM(H11:H24)</f>
        <v>148429</v>
      </c>
      <c r="I10" s="179">
        <f>SUM(I11:I24)</f>
        <v>134418</v>
      </c>
      <c r="J10" s="178">
        <f>SUM(J11:J24)</f>
        <v>1845</v>
      </c>
      <c r="K10" s="179">
        <f>SUM(K11:K24)</f>
        <v>447</v>
      </c>
      <c r="L10" s="178">
        <f t="shared" si="2"/>
        <v>285139</v>
      </c>
      <c r="M10" s="182">
        <f t="shared" si="3"/>
        <v>-0.08059577960222908</v>
      </c>
      <c r="N10" s="180">
        <f>SUM(N11:N24)</f>
        <v>404749</v>
      </c>
      <c r="O10" s="179">
        <f>SUM(O11:O24)</f>
        <v>390735</v>
      </c>
      <c r="P10" s="178">
        <f>SUM(P11:P24)</f>
        <v>209</v>
      </c>
      <c r="Q10" s="179">
        <f>SUM(Q11:Q24)</f>
        <v>208</v>
      </c>
      <c r="R10" s="178">
        <f t="shared" si="4"/>
        <v>795901</v>
      </c>
      <c r="S10" s="181">
        <f t="shared" si="5"/>
        <v>0.2723056689733415</v>
      </c>
      <c r="T10" s="180">
        <f>SUM(T11:T24)</f>
        <v>443832</v>
      </c>
      <c r="U10" s="179">
        <f>SUM(U11:U24)</f>
        <v>412787</v>
      </c>
      <c r="V10" s="178">
        <f>SUM(V11:V24)</f>
        <v>5236</v>
      </c>
      <c r="W10" s="179">
        <f>SUM(W11:W24)</f>
        <v>1391</v>
      </c>
      <c r="X10" s="178">
        <f t="shared" si="6"/>
        <v>863246</v>
      </c>
      <c r="Y10" s="175">
        <f aca="true" t="shared" si="7" ref="Y10:Y44">IF(ISERROR(R10/X10-1),"         /0",IF(R10/X10&gt;5,"  *  ",(R10/X10-1)))</f>
        <v>-0.07801368323745494</v>
      </c>
    </row>
    <row r="11" spans="1:25" ht="19.5" customHeight="1">
      <c r="A11" s="342" t="s">
        <v>159</v>
      </c>
      <c r="B11" s="343">
        <v>50630</v>
      </c>
      <c r="C11" s="344">
        <v>47755</v>
      </c>
      <c r="D11" s="345">
        <v>14</v>
      </c>
      <c r="E11" s="344">
        <v>0</v>
      </c>
      <c r="F11" s="345">
        <f t="shared" si="0"/>
        <v>98399</v>
      </c>
      <c r="G11" s="346">
        <f t="shared" si="1"/>
        <v>0.10499432341994741</v>
      </c>
      <c r="H11" s="343">
        <v>54634</v>
      </c>
      <c r="I11" s="344">
        <v>49486</v>
      </c>
      <c r="J11" s="345">
        <v>300</v>
      </c>
      <c r="K11" s="344">
        <v>434</v>
      </c>
      <c r="L11" s="345">
        <f t="shared" si="2"/>
        <v>104854</v>
      </c>
      <c r="M11" s="347">
        <f t="shared" si="3"/>
        <v>-0.061561790680374595</v>
      </c>
      <c r="N11" s="343">
        <v>153106</v>
      </c>
      <c r="O11" s="344">
        <v>149796</v>
      </c>
      <c r="P11" s="345">
        <v>182</v>
      </c>
      <c r="Q11" s="344">
        <v>185</v>
      </c>
      <c r="R11" s="345">
        <f t="shared" si="4"/>
        <v>303269</v>
      </c>
      <c r="S11" s="346">
        <f t="shared" si="5"/>
        <v>0.10375896992700889</v>
      </c>
      <c r="T11" s="343">
        <v>155127</v>
      </c>
      <c r="U11" s="344">
        <v>145440</v>
      </c>
      <c r="V11" s="345">
        <v>852</v>
      </c>
      <c r="W11" s="344">
        <v>1368</v>
      </c>
      <c r="X11" s="345">
        <f t="shared" si="6"/>
        <v>302787</v>
      </c>
      <c r="Y11" s="348">
        <f t="shared" si="7"/>
        <v>0.0015918781189416809</v>
      </c>
    </row>
    <row r="12" spans="1:25" ht="19.5" customHeight="1">
      <c r="A12" s="349" t="s">
        <v>179</v>
      </c>
      <c r="B12" s="350">
        <v>21807</v>
      </c>
      <c r="C12" s="351">
        <v>20511</v>
      </c>
      <c r="D12" s="352">
        <v>0</v>
      </c>
      <c r="E12" s="351">
        <v>0</v>
      </c>
      <c r="F12" s="352">
        <f t="shared" si="0"/>
        <v>42318</v>
      </c>
      <c r="G12" s="353">
        <f t="shared" si="1"/>
        <v>0.04515442004985147</v>
      </c>
      <c r="H12" s="350">
        <v>20287</v>
      </c>
      <c r="I12" s="351">
        <v>18801</v>
      </c>
      <c r="J12" s="352"/>
      <c r="K12" s="351"/>
      <c r="L12" s="352">
        <f t="shared" si="2"/>
        <v>39088</v>
      </c>
      <c r="M12" s="354">
        <f t="shared" si="3"/>
        <v>0.08263405648792466</v>
      </c>
      <c r="N12" s="350">
        <v>60285</v>
      </c>
      <c r="O12" s="351">
        <v>57934</v>
      </c>
      <c r="P12" s="352"/>
      <c r="Q12" s="351"/>
      <c r="R12" s="352">
        <f t="shared" si="4"/>
        <v>118219</v>
      </c>
      <c r="S12" s="353">
        <f t="shared" si="5"/>
        <v>0.04044686949803991</v>
      </c>
      <c r="T12" s="350">
        <v>65734</v>
      </c>
      <c r="U12" s="351">
        <v>60274</v>
      </c>
      <c r="V12" s="352"/>
      <c r="W12" s="351"/>
      <c r="X12" s="352">
        <f t="shared" si="6"/>
        <v>126008</v>
      </c>
      <c r="Y12" s="355">
        <f t="shared" si="7"/>
        <v>-0.061813535648530205</v>
      </c>
    </row>
    <row r="13" spans="1:25" ht="19.5" customHeight="1">
      <c r="A13" s="349" t="s">
        <v>181</v>
      </c>
      <c r="B13" s="350">
        <v>15731</v>
      </c>
      <c r="C13" s="351">
        <v>13906</v>
      </c>
      <c r="D13" s="352">
        <v>0</v>
      </c>
      <c r="E13" s="351">
        <v>0</v>
      </c>
      <c r="F13" s="352">
        <f>SUM(B13:E13)</f>
        <v>29637</v>
      </c>
      <c r="G13" s="353">
        <f>F13/$F$9</f>
        <v>0.031623459213985725</v>
      </c>
      <c r="H13" s="350">
        <v>18941</v>
      </c>
      <c r="I13" s="351">
        <v>17415</v>
      </c>
      <c r="J13" s="352"/>
      <c r="K13" s="351"/>
      <c r="L13" s="352">
        <f>SUM(H13:K13)</f>
        <v>36356</v>
      </c>
      <c r="M13" s="354">
        <f>IF(ISERROR(F13/L13-1),"         /0",(F13/L13-1))</f>
        <v>-0.18481131037517884</v>
      </c>
      <c r="N13" s="350">
        <v>45552</v>
      </c>
      <c r="O13" s="351">
        <v>42818</v>
      </c>
      <c r="P13" s="352"/>
      <c r="Q13" s="351"/>
      <c r="R13" s="352">
        <f>SUM(N13:Q13)</f>
        <v>88370</v>
      </c>
      <c r="S13" s="353">
        <f>R13/$R$9</f>
        <v>0.0302344788700783</v>
      </c>
      <c r="T13" s="350">
        <v>62017</v>
      </c>
      <c r="U13" s="351">
        <v>58920</v>
      </c>
      <c r="V13" s="352"/>
      <c r="W13" s="351"/>
      <c r="X13" s="352">
        <f>SUM(T13:W13)</f>
        <v>120937</v>
      </c>
      <c r="Y13" s="355">
        <f>IF(ISERROR(R13/X13-1),"         /0",IF(R13/X13&gt;5,"  *  ",(R13/X13-1)))</f>
        <v>-0.2692889686365628</v>
      </c>
    </row>
    <row r="14" spans="1:25" ht="19.5" customHeight="1">
      <c r="A14" s="349" t="s">
        <v>183</v>
      </c>
      <c r="B14" s="350">
        <v>11835</v>
      </c>
      <c r="C14" s="351">
        <v>10441</v>
      </c>
      <c r="D14" s="352">
        <v>0</v>
      </c>
      <c r="E14" s="351">
        <v>0</v>
      </c>
      <c r="F14" s="352">
        <f t="shared" si="0"/>
        <v>22276</v>
      </c>
      <c r="G14" s="353">
        <f t="shared" si="1"/>
        <v>0.02376907843070304</v>
      </c>
      <c r="H14" s="350">
        <v>13186</v>
      </c>
      <c r="I14" s="351">
        <v>12804</v>
      </c>
      <c r="J14" s="352"/>
      <c r="K14" s="351"/>
      <c r="L14" s="352">
        <f t="shared" si="2"/>
        <v>25990</v>
      </c>
      <c r="M14" s="354">
        <f t="shared" si="3"/>
        <v>-0.14290111581377452</v>
      </c>
      <c r="N14" s="350">
        <v>34262</v>
      </c>
      <c r="O14" s="351">
        <v>33116</v>
      </c>
      <c r="P14" s="352"/>
      <c r="Q14" s="351"/>
      <c r="R14" s="352">
        <f t="shared" si="4"/>
        <v>67378</v>
      </c>
      <c r="S14" s="353">
        <f t="shared" si="5"/>
        <v>0.023052378831143326</v>
      </c>
      <c r="T14" s="350">
        <v>37615</v>
      </c>
      <c r="U14" s="351">
        <v>36843</v>
      </c>
      <c r="V14" s="352"/>
      <c r="W14" s="351"/>
      <c r="X14" s="352">
        <f t="shared" si="6"/>
        <v>74458</v>
      </c>
      <c r="Y14" s="355">
        <f t="shared" si="7"/>
        <v>-0.09508716323296351</v>
      </c>
    </row>
    <row r="15" spans="1:25" ht="19.5" customHeight="1">
      <c r="A15" s="349" t="s">
        <v>185</v>
      </c>
      <c r="B15" s="350">
        <v>9943</v>
      </c>
      <c r="C15" s="351">
        <v>10217</v>
      </c>
      <c r="D15" s="352">
        <v>0</v>
      </c>
      <c r="E15" s="351">
        <v>0</v>
      </c>
      <c r="F15" s="352">
        <f aca="true" t="shared" si="8" ref="F15:F20">SUM(B15:E15)</f>
        <v>20160</v>
      </c>
      <c r="G15" s="353">
        <f aca="true" t="shared" si="9" ref="G15:G20">F15/$F$9</f>
        <v>0.021511250725577902</v>
      </c>
      <c r="H15" s="350">
        <v>11567</v>
      </c>
      <c r="I15" s="351">
        <v>10366</v>
      </c>
      <c r="J15" s="352"/>
      <c r="K15" s="351"/>
      <c r="L15" s="352">
        <f aca="true" t="shared" si="10" ref="L15:L20">SUM(H15:K15)</f>
        <v>21933</v>
      </c>
      <c r="M15" s="354">
        <f aca="true" t="shared" si="11" ref="M15:M20">IF(ISERROR(F15/L15-1),"         /0",(F15/L15-1))</f>
        <v>-0.08083709478867462</v>
      </c>
      <c r="N15" s="350">
        <v>29513</v>
      </c>
      <c r="O15" s="351">
        <v>31669</v>
      </c>
      <c r="P15" s="352"/>
      <c r="Q15" s="351"/>
      <c r="R15" s="352">
        <f aca="true" t="shared" si="12" ref="R15:R20">SUM(N15:Q15)</f>
        <v>61182</v>
      </c>
      <c r="S15" s="353">
        <f aca="true" t="shared" si="13" ref="S15:S20">R15/$R$9</f>
        <v>0.02093250974571835</v>
      </c>
      <c r="T15" s="350">
        <v>34103</v>
      </c>
      <c r="U15" s="351">
        <v>32433</v>
      </c>
      <c r="V15" s="352"/>
      <c r="W15" s="351"/>
      <c r="X15" s="352">
        <f aca="true" t="shared" si="14" ref="X15:X20">SUM(T15:W15)</f>
        <v>66536</v>
      </c>
      <c r="Y15" s="355">
        <f aca="true" t="shared" si="15" ref="Y15:Y20">IF(ISERROR(R15/X15-1),"         /0",IF(R15/X15&gt;5,"  *  ",(R15/X15-1)))</f>
        <v>-0.08046771672478059</v>
      </c>
    </row>
    <row r="16" spans="1:25" ht="19.5" customHeight="1">
      <c r="A16" s="349" t="s">
        <v>191</v>
      </c>
      <c r="B16" s="350">
        <v>7305</v>
      </c>
      <c r="C16" s="351">
        <v>6435</v>
      </c>
      <c r="D16" s="352">
        <v>0</v>
      </c>
      <c r="E16" s="351">
        <v>0</v>
      </c>
      <c r="F16" s="352">
        <f t="shared" si="8"/>
        <v>13740</v>
      </c>
      <c r="G16" s="353">
        <f t="shared" si="9"/>
        <v>0.014660941714753987</v>
      </c>
      <c r="H16" s="350">
        <v>11033</v>
      </c>
      <c r="I16" s="351">
        <v>9386</v>
      </c>
      <c r="J16" s="352"/>
      <c r="K16" s="351"/>
      <c r="L16" s="352">
        <f t="shared" si="10"/>
        <v>20419</v>
      </c>
      <c r="M16" s="354">
        <f t="shared" si="11"/>
        <v>-0.32709731132768505</v>
      </c>
      <c r="N16" s="350">
        <v>20742</v>
      </c>
      <c r="O16" s="351">
        <v>19320</v>
      </c>
      <c r="P16" s="352"/>
      <c r="Q16" s="351"/>
      <c r="R16" s="352">
        <f t="shared" si="12"/>
        <v>40062</v>
      </c>
      <c r="S16" s="353">
        <f t="shared" si="13"/>
        <v>0.01370661641386304</v>
      </c>
      <c r="T16" s="350">
        <v>30932</v>
      </c>
      <c r="U16" s="351">
        <v>27627</v>
      </c>
      <c r="V16" s="352"/>
      <c r="W16" s="351"/>
      <c r="X16" s="352">
        <f t="shared" si="14"/>
        <v>58559</v>
      </c>
      <c r="Y16" s="355">
        <f t="shared" si="15"/>
        <v>-0.31586946498403323</v>
      </c>
    </row>
    <row r="17" spans="1:25" ht="19.5" customHeight="1">
      <c r="A17" s="349" t="s">
        <v>198</v>
      </c>
      <c r="B17" s="350">
        <v>4597</v>
      </c>
      <c r="C17" s="351">
        <v>3452</v>
      </c>
      <c r="D17" s="352">
        <v>0</v>
      </c>
      <c r="E17" s="351">
        <v>0</v>
      </c>
      <c r="F17" s="352">
        <f t="shared" si="8"/>
        <v>8049</v>
      </c>
      <c r="G17" s="353">
        <f t="shared" si="9"/>
        <v>0.008588494895346058</v>
      </c>
      <c r="H17" s="350">
        <v>3403</v>
      </c>
      <c r="I17" s="351">
        <v>2590</v>
      </c>
      <c r="J17" s="352"/>
      <c r="K17" s="351"/>
      <c r="L17" s="352">
        <f t="shared" si="10"/>
        <v>5993</v>
      </c>
      <c r="M17" s="354">
        <f t="shared" si="11"/>
        <v>0.34306691139662937</v>
      </c>
      <c r="N17" s="350">
        <v>12672</v>
      </c>
      <c r="O17" s="351">
        <v>11290</v>
      </c>
      <c r="P17" s="352">
        <v>0</v>
      </c>
      <c r="Q17" s="351">
        <v>0</v>
      </c>
      <c r="R17" s="352">
        <f t="shared" si="12"/>
        <v>23962</v>
      </c>
      <c r="S17" s="353">
        <f t="shared" si="13"/>
        <v>0.008198241288727127</v>
      </c>
      <c r="T17" s="350">
        <v>10122</v>
      </c>
      <c r="U17" s="351">
        <v>8575</v>
      </c>
      <c r="V17" s="352"/>
      <c r="W17" s="351"/>
      <c r="X17" s="352">
        <f t="shared" si="14"/>
        <v>18697</v>
      </c>
      <c r="Y17" s="355">
        <f t="shared" si="15"/>
        <v>0.2815959779643793</v>
      </c>
    </row>
    <row r="18" spans="1:25" ht="19.5" customHeight="1">
      <c r="A18" s="349" t="s">
        <v>184</v>
      </c>
      <c r="B18" s="350">
        <v>3345</v>
      </c>
      <c r="C18" s="351">
        <v>3058</v>
      </c>
      <c r="D18" s="352">
        <v>0</v>
      </c>
      <c r="E18" s="351">
        <v>0</v>
      </c>
      <c r="F18" s="352">
        <f t="shared" si="8"/>
        <v>6403</v>
      </c>
      <c r="G18" s="353">
        <f t="shared" si="9"/>
        <v>0.006832169563287465</v>
      </c>
      <c r="H18" s="350">
        <v>3214</v>
      </c>
      <c r="I18" s="351">
        <v>2813</v>
      </c>
      <c r="J18" s="352"/>
      <c r="K18" s="351"/>
      <c r="L18" s="352">
        <f t="shared" si="10"/>
        <v>6027</v>
      </c>
      <c r="M18" s="354">
        <f t="shared" si="11"/>
        <v>0.062385929981748856</v>
      </c>
      <c r="N18" s="350">
        <v>11055</v>
      </c>
      <c r="O18" s="351">
        <v>10900</v>
      </c>
      <c r="P18" s="352"/>
      <c r="Q18" s="351"/>
      <c r="R18" s="352">
        <f t="shared" si="12"/>
        <v>21955</v>
      </c>
      <c r="S18" s="353">
        <f t="shared" si="13"/>
        <v>0.007511576141140309</v>
      </c>
      <c r="T18" s="350">
        <v>9302</v>
      </c>
      <c r="U18" s="351">
        <v>9098</v>
      </c>
      <c r="V18" s="352"/>
      <c r="W18" s="351"/>
      <c r="X18" s="352">
        <f t="shared" si="14"/>
        <v>18400</v>
      </c>
      <c r="Y18" s="355">
        <f t="shared" si="15"/>
        <v>0.19320652173913033</v>
      </c>
    </row>
    <row r="19" spans="1:25" ht="19.5" customHeight="1">
      <c r="A19" s="349" t="s">
        <v>180</v>
      </c>
      <c r="B19" s="350">
        <v>2850</v>
      </c>
      <c r="C19" s="351">
        <v>2434</v>
      </c>
      <c r="D19" s="352">
        <v>0</v>
      </c>
      <c r="E19" s="351">
        <v>0</v>
      </c>
      <c r="F19" s="352">
        <f t="shared" si="8"/>
        <v>5284</v>
      </c>
      <c r="G19" s="353">
        <f t="shared" si="9"/>
        <v>0.005638167104858811</v>
      </c>
      <c r="H19" s="350"/>
      <c r="I19" s="351"/>
      <c r="J19" s="352"/>
      <c r="K19" s="351"/>
      <c r="L19" s="352">
        <f t="shared" si="10"/>
        <v>0</v>
      </c>
      <c r="M19" s="354" t="str">
        <f t="shared" si="11"/>
        <v>         /0</v>
      </c>
      <c r="N19" s="350">
        <v>7211</v>
      </c>
      <c r="O19" s="351">
        <v>6823</v>
      </c>
      <c r="P19" s="352"/>
      <c r="Q19" s="351"/>
      <c r="R19" s="352">
        <f t="shared" si="12"/>
        <v>14034</v>
      </c>
      <c r="S19" s="353">
        <f t="shared" si="13"/>
        <v>0.004801524006593627</v>
      </c>
      <c r="T19" s="350">
        <v>2</v>
      </c>
      <c r="U19" s="351">
        <v>1</v>
      </c>
      <c r="V19" s="352"/>
      <c r="W19" s="351"/>
      <c r="X19" s="352">
        <f t="shared" si="14"/>
        <v>3</v>
      </c>
      <c r="Y19" s="355" t="str">
        <f t="shared" si="15"/>
        <v>  *  </v>
      </c>
    </row>
    <row r="20" spans="1:25" ht="19.5" customHeight="1">
      <c r="A20" s="349" t="s">
        <v>161</v>
      </c>
      <c r="B20" s="350">
        <v>2162</v>
      </c>
      <c r="C20" s="351">
        <v>2171</v>
      </c>
      <c r="D20" s="352">
        <v>0</v>
      </c>
      <c r="E20" s="351">
        <v>0</v>
      </c>
      <c r="F20" s="352">
        <f t="shared" si="8"/>
        <v>4333</v>
      </c>
      <c r="G20" s="353">
        <f t="shared" si="9"/>
        <v>0.004623425069143306</v>
      </c>
      <c r="H20" s="350">
        <v>6344</v>
      </c>
      <c r="I20" s="351">
        <v>5329</v>
      </c>
      <c r="J20" s="352"/>
      <c r="K20" s="351"/>
      <c r="L20" s="352">
        <f t="shared" si="10"/>
        <v>11673</v>
      </c>
      <c r="M20" s="354">
        <f t="shared" si="11"/>
        <v>-0.6288015077529341</v>
      </c>
      <c r="N20" s="350">
        <v>8224</v>
      </c>
      <c r="O20" s="351">
        <v>8320</v>
      </c>
      <c r="P20" s="352"/>
      <c r="Q20" s="351"/>
      <c r="R20" s="352">
        <f t="shared" si="12"/>
        <v>16544</v>
      </c>
      <c r="S20" s="353">
        <f t="shared" si="13"/>
        <v>0.005660283109953326</v>
      </c>
      <c r="T20" s="350">
        <v>18245</v>
      </c>
      <c r="U20" s="351">
        <v>16083</v>
      </c>
      <c r="V20" s="352"/>
      <c r="W20" s="351"/>
      <c r="X20" s="352">
        <f t="shared" si="14"/>
        <v>34328</v>
      </c>
      <c r="Y20" s="355">
        <f t="shared" si="15"/>
        <v>-0.5180610580284316</v>
      </c>
    </row>
    <row r="21" spans="1:25" ht="19.5" customHeight="1">
      <c r="A21" s="349" t="s">
        <v>160</v>
      </c>
      <c r="B21" s="350">
        <v>2298</v>
      </c>
      <c r="C21" s="351">
        <v>1872</v>
      </c>
      <c r="D21" s="352">
        <v>0</v>
      </c>
      <c r="E21" s="351">
        <v>0</v>
      </c>
      <c r="F21" s="352">
        <f t="shared" si="0"/>
        <v>4170</v>
      </c>
      <c r="G21" s="353">
        <f t="shared" si="1"/>
        <v>0.004449499778058524</v>
      </c>
      <c r="H21" s="350">
        <v>3354</v>
      </c>
      <c r="I21" s="351">
        <v>2855</v>
      </c>
      <c r="J21" s="352"/>
      <c r="K21" s="351"/>
      <c r="L21" s="352">
        <f t="shared" si="2"/>
        <v>6209</v>
      </c>
      <c r="M21" s="354">
        <f t="shared" si="3"/>
        <v>-0.328394266387502</v>
      </c>
      <c r="N21" s="350">
        <v>9702</v>
      </c>
      <c r="O21" s="351">
        <v>7843</v>
      </c>
      <c r="P21" s="352"/>
      <c r="Q21" s="351"/>
      <c r="R21" s="352">
        <f t="shared" si="4"/>
        <v>17545</v>
      </c>
      <c r="S21" s="353">
        <f t="shared" si="5"/>
        <v>0.006002760345994385</v>
      </c>
      <c r="T21" s="350">
        <v>11029</v>
      </c>
      <c r="U21" s="351">
        <v>9425</v>
      </c>
      <c r="V21" s="352"/>
      <c r="W21" s="351"/>
      <c r="X21" s="352">
        <f t="shared" si="6"/>
        <v>20454</v>
      </c>
      <c r="Y21" s="355">
        <f t="shared" si="7"/>
        <v>-0.14222157035298721</v>
      </c>
    </row>
    <row r="22" spans="1:25" ht="19.5" customHeight="1">
      <c r="A22" s="349" t="s">
        <v>187</v>
      </c>
      <c r="B22" s="350">
        <v>2196</v>
      </c>
      <c r="C22" s="351">
        <v>1722</v>
      </c>
      <c r="D22" s="352">
        <v>0</v>
      </c>
      <c r="E22" s="351">
        <v>0</v>
      </c>
      <c r="F22" s="352">
        <f>SUM(B22:E22)</f>
        <v>3918</v>
      </c>
      <c r="G22" s="353">
        <f>F22/$F$9</f>
        <v>0.0041806091439888</v>
      </c>
      <c r="H22" s="350">
        <v>1499</v>
      </c>
      <c r="I22" s="351">
        <v>1241</v>
      </c>
      <c r="J22" s="352"/>
      <c r="K22" s="351"/>
      <c r="L22" s="352">
        <f>SUM(H22:K22)</f>
        <v>2740</v>
      </c>
      <c r="M22" s="354">
        <f>IF(ISERROR(F22/L22-1),"         /0",(F22/L22-1))</f>
        <v>0.42992700729927</v>
      </c>
      <c r="N22" s="350">
        <v>6799</v>
      </c>
      <c r="O22" s="351">
        <v>5328</v>
      </c>
      <c r="P22" s="352"/>
      <c r="Q22" s="351"/>
      <c r="R22" s="352">
        <f>SUM(N22:Q22)</f>
        <v>12127</v>
      </c>
      <c r="S22" s="353">
        <f>R22/$R$9</f>
        <v>0.004149072369100821</v>
      </c>
      <c r="T22" s="350">
        <v>5492</v>
      </c>
      <c r="U22" s="351">
        <v>3576</v>
      </c>
      <c r="V22" s="352"/>
      <c r="W22" s="351"/>
      <c r="X22" s="352">
        <f>SUM(T22:W22)</f>
        <v>9068</v>
      </c>
      <c r="Y22" s="355">
        <f>IF(ISERROR(R22/X22-1),"         /0",IF(R22/X22&gt;5,"  *  ",(R22/X22-1)))</f>
        <v>0.33734009704455237</v>
      </c>
    </row>
    <row r="23" spans="1:25" ht="19.5" customHeight="1">
      <c r="A23" s="349" t="s">
        <v>189</v>
      </c>
      <c r="B23" s="350">
        <v>1461</v>
      </c>
      <c r="C23" s="351">
        <v>1479</v>
      </c>
      <c r="D23" s="352">
        <v>0</v>
      </c>
      <c r="E23" s="351">
        <v>0</v>
      </c>
      <c r="F23" s="352">
        <f t="shared" si="0"/>
        <v>2940</v>
      </c>
      <c r="G23" s="353">
        <f t="shared" si="1"/>
        <v>0.003137057397480111</v>
      </c>
      <c r="H23" s="350">
        <v>821</v>
      </c>
      <c r="I23" s="351">
        <v>1180</v>
      </c>
      <c r="J23" s="352"/>
      <c r="K23" s="351"/>
      <c r="L23" s="352">
        <f t="shared" si="2"/>
        <v>2001</v>
      </c>
      <c r="M23" s="354">
        <f t="shared" si="3"/>
        <v>0.46926536731634183</v>
      </c>
      <c r="N23" s="350">
        <v>4770</v>
      </c>
      <c r="O23" s="351">
        <v>4694</v>
      </c>
      <c r="P23" s="352"/>
      <c r="Q23" s="351"/>
      <c r="R23" s="352">
        <f t="shared" si="4"/>
        <v>9464</v>
      </c>
      <c r="S23" s="353">
        <f t="shared" si="5"/>
        <v>0.0032379665952972847</v>
      </c>
      <c r="T23" s="350">
        <v>3611</v>
      </c>
      <c r="U23" s="351">
        <v>3923</v>
      </c>
      <c r="V23" s="352"/>
      <c r="W23" s="351"/>
      <c r="X23" s="352">
        <f t="shared" si="6"/>
        <v>7534</v>
      </c>
      <c r="Y23" s="355">
        <f t="shared" si="7"/>
        <v>0.2561720201752058</v>
      </c>
    </row>
    <row r="24" spans="1:25" ht="19.5" customHeight="1" thickBot="1">
      <c r="A24" s="349" t="s">
        <v>172</v>
      </c>
      <c r="B24" s="350">
        <v>262</v>
      </c>
      <c r="C24" s="351">
        <v>253</v>
      </c>
      <c r="D24" s="352">
        <v>10</v>
      </c>
      <c r="E24" s="351">
        <v>6</v>
      </c>
      <c r="F24" s="352">
        <f t="shared" si="0"/>
        <v>531</v>
      </c>
      <c r="G24" s="353">
        <f t="shared" si="1"/>
        <v>0.0005665909789326322</v>
      </c>
      <c r="H24" s="350">
        <v>146</v>
      </c>
      <c r="I24" s="351">
        <v>152</v>
      </c>
      <c r="J24" s="352">
        <v>1545</v>
      </c>
      <c r="K24" s="351">
        <v>13</v>
      </c>
      <c r="L24" s="352">
        <f t="shared" si="2"/>
        <v>1856</v>
      </c>
      <c r="M24" s="354">
        <f t="shared" si="3"/>
        <v>-0.7139008620689655</v>
      </c>
      <c r="N24" s="350">
        <v>856</v>
      </c>
      <c r="O24" s="351">
        <v>884</v>
      </c>
      <c r="P24" s="352">
        <v>27</v>
      </c>
      <c r="Q24" s="351">
        <v>23</v>
      </c>
      <c r="R24" s="352">
        <f t="shared" si="4"/>
        <v>1790</v>
      </c>
      <c r="S24" s="353">
        <f t="shared" si="5"/>
        <v>0.0006124218306828127</v>
      </c>
      <c r="T24" s="350">
        <v>501</v>
      </c>
      <c r="U24" s="351">
        <v>569</v>
      </c>
      <c r="V24" s="352">
        <v>4384</v>
      </c>
      <c r="W24" s="351">
        <v>23</v>
      </c>
      <c r="X24" s="352">
        <f t="shared" si="6"/>
        <v>5477</v>
      </c>
      <c r="Y24" s="355">
        <f t="shared" si="7"/>
        <v>-0.6731787474895016</v>
      </c>
    </row>
    <row r="25" spans="1:25" s="174" customFormat="1" ht="19.5" customHeight="1">
      <c r="A25" s="183" t="s">
        <v>55</v>
      </c>
      <c r="B25" s="180">
        <f>SUM(B26:B41)</f>
        <v>134675</v>
      </c>
      <c r="C25" s="179">
        <f>SUM(C26:C41)</f>
        <v>124405</v>
      </c>
      <c r="D25" s="178">
        <f>SUM(D26:D41)</f>
        <v>127</v>
      </c>
      <c r="E25" s="179">
        <f>SUM(E26:E41)</f>
        <v>87</v>
      </c>
      <c r="F25" s="178">
        <f t="shared" si="0"/>
        <v>259294</v>
      </c>
      <c r="G25" s="181">
        <f t="shared" si="1"/>
        <v>0.27667352408918633</v>
      </c>
      <c r="H25" s="180">
        <f>SUM(H26:H41)</f>
        <v>125837</v>
      </c>
      <c r="I25" s="179">
        <f>SUM(I26:I41)</f>
        <v>121733</v>
      </c>
      <c r="J25" s="178">
        <f>SUM(J26:J41)</f>
        <v>674</v>
      </c>
      <c r="K25" s="179">
        <f>SUM(K26:K41)</f>
        <v>589</v>
      </c>
      <c r="L25" s="178">
        <f t="shared" si="2"/>
        <v>248833</v>
      </c>
      <c r="M25" s="182">
        <f t="shared" si="3"/>
        <v>0.04204024385833072</v>
      </c>
      <c r="N25" s="180">
        <f>SUM(N26:N41)</f>
        <v>389471</v>
      </c>
      <c r="O25" s="179">
        <f>SUM(O26:O41)</f>
        <v>382853</v>
      </c>
      <c r="P25" s="178">
        <f>SUM(P26:P41)</f>
        <v>1551</v>
      </c>
      <c r="Q25" s="179">
        <f>SUM(Q26:Q41)</f>
        <v>1766</v>
      </c>
      <c r="R25" s="178">
        <f t="shared" si="4"/>
        <v>775641</v>
      </c>
      <c r="S25" s="181">
        <f t="shared" si="5"/>
        <v>0.26537401182829473</v>
      </c>
      <c r="T25" s="180">
        <f>SUM(T26:T41)</f>
        <v>368541</v>
      </c>
      <c r="U25" s="179">
        <f>SUM(U26:U41)</f>
        <v>360443</v>
      </c>
      <c r="V25" s="178">
        <f>SUM(V26:V41)</f>
        <v>3926</v>
      </c>
      <c r="W25" s="179">
        <f>SUM(W26:W41)</f>
        <v>2941</v>
      </c>
      <c r="X25" s="178">
        <f t="shared" si="6"/>
        <v>735851</v>
      </c>
      <c r="Y25" s="175">
        <f t="shared" si="7"/>
        <v>0.054073446934229885</v>
      </c>
    </row>
    <row r="26" spans="1:25" ht="19.5" customHeight="1">
      <c r="A26" s="342" t="s">
        <v>159</v>
      </c>
      <c r="B26" s="343">
        <v>41929</v>
      </c>
      <c r="C26" s="344">
        <v>38568</v>
      </c>
      <c r="D26" s="345">
        <v>89</v>
      </c>
      <c r="E26" s="344">
        <v>60</v>
      </c>
      <c r="F26" s="345">
        <f t="shared" si="0"/>
        <v>80646</v>
      </c>
      <c r="G26" s="346">
        <f t="shared" si="1"/>
        <v>0.08605140506026565</v>
      </c>
      <c r="H26" s="343">
        <v>30466</v>
      </c>
      <c r="I26" s="344">
        <v>28369</v>
      </c>
      <c r="J26" s="345">
        <v>200</v>
      </c>
      <c r="K26" s="344">
        <v>64</v>
      </c>
      <c r="L26" s="345">
        <f t="shared" si="2"/>
        <v>59099</v>
      </c>
      <c r="M26" s="347">
        <f t="shared" si="3"/>
        <v>0.3645916174554562</v>
      </c>
      <c r="N26" s="343">
        <v>121446</v>
      </c>
      <c r="O26" s="344">
        <v>118728</v>
      </c>
      <c r="P26" s="345">
        <v>277</v>
      </c>
      <c r="Q26" s="344">
        <v>295</v>
      </c>
      <c r="R26" s="345">
        <f t="shared" si="4"/>
        <v>240746</v>
      </c>
      <c r="S26" s="346">
        <f t="shared" si="5"/>
        <v>0.08236765701092985</v>
      </c>
      <c r="T26" s="343">
        <v>92293</v>
      </c>
      <c r="U26" s="344">
        <v>86747</v>
      </c>
      <c r="V26" s="345">
        <v>559</v>
      </c>
      <c r="W26" s="344">
        <v>217</v>
      </c>
      <c r="X26" s="345">
        <f t="shared" si="6"/>
        <v>179816</v>
      </c>
      <c r="Y26" s="348">
        <f t="shared" si="7"/>
        <v>0.33884637629576897</v>
      </c>
    </row>
    <row r="27" spans="1:25" ht="19.5" customHeight="1">
      <c r="A27" s="349" t="s">
        <v>178</v>
      </c>
      <c r="B27" s="350">
        <v>22255</v>
      </c>
      <c r="C27" s="351">
        <v>25207</v>
      </c>
      <c r="D27" s="352">
        <v>0</v>
      </c>
      <c r="E27" s="351">
        <v>0</v>
      </c>
      <c r="F27" s="352">
        <f t="shared" si="0"/>
        <v>47462</v>
      </c>
      <c r="G27" s="353">
        <f t="shared" si="1"/>
        <v>0.05064320346911599</v>
      </c>
      <c r="H27" s="350">
        <v>21718</v>
      </c>
      <c r="I27" s="351">
        <v>23974</v>
      </c>
      <c r="J27" s="352"/>
      <c r="K27" s="351"/>
      <c r="L27" s="352">
        <f t="shared" si="2"/>
        <v>45692</v>
      </c>
      <c r="M27" s="354">
        <f t="shared" si="3"/>
        <v>0.038737634596865966</v>
      </c>
      <c r="N27" s="350">
        <v>61132</v>
      </c>
      <c r="O27" s="351">
        <v>67719</v>
      </c>
      <c r="P27" s="352">
        <v>91</v>
      </c>
      <c r="Q27" s="351">
        <v>93</v>
      </c>
      <c r="R27" s="352">
        <f t="shared" si="4"/>
        <v>129035</v>
      </c>
      <c r="S27" s="353">
        <f t="shared" si="5"/>
        <v>0.04414740274980823</v>
      </c>
      <c r="T27" s="350">
        <v>59124</v>
      </c>
      <c r="U27" s="351">
        <v>62292</v>
      </c>
      <c r="V27" s="352"/>
      <c r="W27" s="351"/>
      <c r="X27" s="352">
        <f t="shared" si="6"/>
        <v>121416</v>
      </c>
      <c r="Y27" s="355">
        <f t="shared" si="7"/>
        <v>0.06275120247743304</v>
      </c>
    </row>
    <row r="28" spans="1:25" ht="19.5" customHeight="1">
      <c r="A28" s="349" t="s">
        <v>180</v>
      </c>
      <c r="B28" s="350">
        <v>14230</v>
      </c>
      <c r="C28" s="351">
        <v>11839</v>
      </c>
      <c r="D28" s="352">
        <v>0</v>
      </c>
      <c r="E28" s="351">
        <v>0</v>
      </c>
      <c r="F28" s="352">
        <f t="shared" si="0"/>
        <v>26069</v>
      </c>
      <c r="G28" s="353">
        <f t="shared" si="1"/>
        <v>0.027816309283982654</v>
      </c>
      <c r="H28" s="350">
        <v>12985</v>
      </c>
      <c r="I28" s="351">
        <v>11056</v>
      </c>
      <c r="J28" s="352"/>
      <c r="K28" s="351"/>
      <c r="L28" s="352">
        <f t="shared" si="2"/>
        <v>24041</v>
      </c>
      <c r="M28" s="354">
        <f t="shared" si="3"/>
        <v>0.08435589201780291</v>
      </c>
      <c r="N28" s="350">
        <v>39358</v>
      </c>
      <c r="O28" s="351">
        <v>36879</v>
      </c>
      <c r="P28" s="352"/>
      <c r="Q28" s="351"/>
      <c r="R28" s="352">
        <f t="shared" si="4"/>
        <v>76237</v>
      </c>
      <c r="S28" s="353">
        <f t="shared" si="5"/>
        <v>0.02608335369037184</v>
      </c>
      <c r="T28" s="350">
        <v>37863</v>
      </c>
      <c r="U28" s="351">
        <v>34995</v>
      </c>
      <c r="V28" s="352"/>
      <c r="W28" s="351"/>
      <c r="X28" s="352">
        <f t="shared" si="6"/>
        <v>72858</v>
      </c>
      <c r="Y28" s="355">
        <f t="shared" si="7"/>
        <v>0.04637788575036361</v>
      </c>
    </row>
    <row r="29" spans="1:25" ht="19.5" customHeight="1">
      <c r="A29" s="349" t="s">
        <v>186</v>
      </c>
      <c r="B29" s="350">
        <v>11588</v>
      </c>
      <c r="C29" s="351">
        <v>9449</v>
      </c>
      <c r="D29" s="352">
        <v>0</v>
      </c>
      <c r="E29" s="351">
        <v>0</v>
      </c>
      <c r="F29" s="352">
        <f>SUM(B29:E29)</f>
        <v>21037</v>
      </c>
      <c r="G29" s="353">
        <f>F29/$F$9</f>
        <v>0.022447032813193567</v>
      </c>
      <c r="H29" s="350">
        <v>1276</v>
      </c>
      <c r="I29" s="351">
        <v>1156</v>
      </c>
      <c r="J29" s="352"/>
      <c r="K29" s="351">
        <v>0</v>
      </c>
      <c r="L29" s="352">
        <f>SUM(H29:K29)</f>
        <v>2432</v>
      </c>
      <c r="M29" s="354">
        <f>IF(ISERROR(F29/L29-1),"         /0",(F29/L29-1))</f>
        <v>7.650082236842104</v>
      </c>
      <c r="N29" s="350">
        <v>34266</v>
      </c>
      <c r="O29" s="351">
        <v>30284</v>
      </c>
      <c r="P29" s="352"/>
      <c r="Q29" s="351"/>
      <c r="R29" s="352">
        <f>SUM(N29:Q29)</f>
        <v>64550</v>
      </c>
      <c r="S29" s="353">
        <f>R29/$R$9</f>
        <v>0.02208482076568467</v>
      </c>
      <c r="T29" s="350">
        <v>3971</v>
      </c>
      <c r="U29" s="351">
        <v>3217</v>
      </c>
      <c r="V29" s="352"/>
      <c r="W29" s="351">
        <v>0</v>
      </c>
      <c r="X29" s="352">
        <f>SUM(T29:W29)</f>
        <v>7188</v>
      </c>
      <c r="Y29" s="355" t="str">
        <f>IF(ISERROR(R29/X29-1),"         /0",IF(R29/X29&gt;5,"  *  ",(R29/X29-1)))</f>
        <v>  *  </v>
      </c>
    </row>
    <row r="30" spans="1:25" ht="19.5" customHeight="1">
      <c r="A30" s="349" t="s">
        <v>188</v>
      </c>
      <c r="B30" s="350">
        <v>10732</v>
      </c>
      <c r="C30" s="351">
        <v>9562</v>
      </c>
      <c r="D30" s="352">
        <v>0</v>
      </c>
      <c r="E30" s="351">
        <v>0</v>
      </c>
      <c r="F30" s="352">
        <f t="shared" si="0"/>
        <v>20294</v>
      </c>
      <c r="G30" s="353">
        <f t="shared" si="1"/>
        <v>0.02165423225321815</v>
      </c>
      <c r="H30" s="350">
        <v>20792</v>
      </c>
      <c r="I30" s="351">
        <v>19237</v>
      </c>
      <c r="J30" s="352"/>
      <c r="K30" s="351"/>
      <c r="L30" s="352">
        <f t="shared" si="2"/>
        <v>40029</v>
      </c>
      <c r="M30" s="354">
        <f t="shared" si="3"/>
        <v>-0.49301756226735616</v>
      </c>
      <c r="N30" s="350">
        <v>33804</v>
      </c>
      <c r="O30" s="351">
        <v>33074</v>
      </c>
      <c r="P30" s="352"/>
      <c r="Q30" s="351"/>
      <c r="R30" s="352">
        <f t="shared" si="4"/>
        <v>66878</v>
      </c>
      <c r="S30" s="353">
        <f t="shared" si="5"/>
        <v>0.022881311280673267</v>
      </c>
      <c r="T30" s="350">
        <v>61848</v>
      </c>
      <c r="U30" s="351">
        <v>58580</v>
      </c>
      <c r="V30" s="352"/>
      <c r="W30" s="351"/>
      <c r="X30" s="352">
        <f t="shared" si="6"/>
        <v>120428</v>
      </c>
      <c r="Y30" s="355">
        <f t="shared" si="7"/>
        <v>-0.44466403162055335</v>
      </c>
    </row>
    <row r="31" spans="1:25" ht="19.5" customHeight="1">
      <c r="A31" s="349" t="s">
        <v>192</v>
      </c>
      <c r="B31" s="350">
        <v>7013</v>
      </c>
      <c r="C31" s="351">
        <v>5997</v>
      </c>
      <c r="D31" s="352">
        <v>0</v>
      </c>
      <c r="E31" s="351">
        <v>0</v>
      </c>
      <c r="F31" s="352">
        <f aca="true" t="shared" si="16" ref="F31:F37">SUM(B31:E31)</f>
        <v>13010</v>
      </c>
      <c r="G31" s="353">
        <f aca="true" t="shared" si="17" ref="G31:G37">F31/$F$9</f>
        <v>0.013882012497012326</v>
      </c>
      <c r="H31" s="350">
        <v>10842</v>
      </c>
      <c r="I31" s="351">
        <v>9581</v>
      </c>
      <c r="J31" s="352"/>
      <c r="K31" s="351">
        <v>58</v>
      </c>
      <c r="L31" s="352">
        <f aca="true" t="shared" si="18" ref="L31:L37">SUM(H31:K31)</f>
        <v>20481</v>
      </c>
      <c r="M31" s="354">
        <f aca="true" t="shared" si="19" ref="M31:M37">IF(ISERROR(F31/L31-1),"         /0",(F31/L31-1))</f>
        <v>-0.3647771104926517</v>
      </c>
      <c r="N31" s="350">
        <v>19159</v>
      </c>
      <c r="O31" s="351">
        <v>17549</v>
      </c>
      <c r="P31" s="352"/>
      <c r="Q31" s="351"/>
      <c r="R31" s="352">
        <f aca="true" t="shared" si="20" ref="R31:R37">SUM(N31:Q31)</f>
        <v>36708</v>
      </c>
      <c r="S31" s="353">
        <f aca="true" t="shared" si="21" ref="S31:S37">R31/$R$9</f>
        <v>0.012559095285309883</v>
      </c>
      <c r="T31" s="350">
        <v>32143</v>
      </c>
      <c r="U31" s="351">
        <v>30386</v>
      </c>
      <c r="V31" s="352"/>
      <c r="W31" s="351">
        <v>58</v>
      </c>
      <c r="X31" s="352">
        <f aca="true" t="shared" si="22" ref="X31:X37">SUM(T31:W31)</f>
        <v>62587</v>
      </c>
      <c r="Y31" s="355">
        <f aca="true" t="shared" si="23" ref="Y31:Y37">IF(ISERROR(R31/X31-1),"         /0",IF(R31/X31&gt;5,"  *  ",(R31/X31-1)))</f>
        <v>-0.41348842411363385</v>
      </c>
    </row>
    <row r="32" spans="1:25" ht="19.5" customHeight="1">
      <c r="A32" s="349" t="s">
        <v>160</v>
      </c>
      <c r="B32" s="350">
        <v>5731</v>
      </c>
      <c r="C32" s="351">
        <v>5019</v>
      </c>
      <c r="D32" s="352">
        <v>0</v>
      </c>
      <c r="E32" s="351">
        <v>0</v>
      </c>
      <c r="F32" s="352">
        <f t="shared" si="16"/>
        <v>10750</v>
      </c>
      <c r="G32" s="353">
        <f t="shared" si="17"/>
        <v>0.0114705330009902</v>
      </c>
      <c r="H32" s="350">
        <v>6209</v>
      </c>
      <c r="I32" s="351">
        <v>5868</v>
      </c>
      <c r="J32" s="352"/>
      <c r="K32" s="351"/>
      <c r="L32" s="352">
        <f t="shared" si="18"/>
        <v>12077</v>
      </c>
      <c r="M32" s="354">
        <f t="shared" si="19"/>
        <v>-0.10987828103005715</v>
      </c>
      <c r="N32" s="350">
        <v>16509</v>
      </c>
      <c r="O32" s="351">
        <v>14726</v>
      </c>
      <c r="P32" s="352"/>
      <c r="Q32" s="351"/>
      <c r="R32" s="352">
        <f t="shared" si="20"/>
        <v>31235</v>
      </c>
      <c r="S32" s="353">
        <f t="shared" si="21"/>
        <v>0.010686589877864612</v>
      </c>
      <c r="T32" s="350">
        <v>17230</v>
      </c>
      <c r="U32" s="351">
        <v>17216</v>
      </c>
      <c r="V32" s="352"/>
      <c r="W32" s="351"/>
      <c r="X32" s="352">
        <f t="shared" si="22"/>
        <v>34446</v>
      </c>
      <c r="Y32" s="355">
        <f t="shared" si="23"/>
        <v>-0.0932183707832549</v>
      </c>
    </row>
    <row r="33" spans="1:25" ht="19.5" customHeight="1">
      <c r="A33" s="349" t="s">
        <v>161</v>
      </c>
      <c r="B33" s="350">
        <v>5338</v>
      </c>
      <c r="C33" s="351">
        <v>4234</v>
      </c>
      <c r="D33" s="352">
        <v>0</v>
      </c>
      <c r="E33" s="351">
        <v>0</v>
      </c>
      <c r="F33" s="352">
        <f t="shared" si="16"/>
        <v>9572</v>
      </c>
      <c r="G33" s="353">
        <f t="shared" si="17"/>
        <v>0.010213575989346808</v>
      </c>
      <c r="H33" s="350">
        <v>6234</v>
      </c>
      <c r="I33" s="351">
        <v>4556</v>
      </c>
      <c r="J33" s="352"/>
      <c r="K33" s="351"/>
      <c r="L33" s="352">
        <f t="shared" si="18"/>
        <v>10790</v>
      </c>
      <c r="M33" s="354">
        <f t="shared" si="19"/>
        <v>-0.11288229842446706</v>
      </c>
      <c r="N33" s="350">
        <v>17018</v>
      </c>
      <c r="O33" s="351">
        <v>15083</v>
      </c>
      <c r="P33" s="352"/>
      <c r="Q33" s="351"/>
      <c r="R33" s="352">
        <f t="shared" si="20"/>
        <v>32101</v>
      </c>
      <c r="S33" s="353">
        <f t="shared" si="21"/>
        <v>0.010982878875278754</v>
      </c>
      <c r="T33" s="350">
        <v>16608</v>
      </c>
      <c r="U33" s="351">
        <v>15826</v>
      </c>
      <c r="V33" s="352"/>
      <c r="W33" s="351"/>
      <c r="X33" s="352">
        <f t="shared" si="22"/>
        <v>32434</v>
      </c>
      <c r="Y33" s="355">
        <f t="shared" si="23"/>
        <v>-0.010267003761484816</v>
      </c>
    </row>
    <row r="34" spans="1:25" ht="19.5" customHeight="1">
      <c r="A34" s="349" t="s">
        <v>197</v>
      </c>
      <c r="B34" s="350">
        <v>4948</v>
      </c>
      <c r="C34" s="351">
        <v>3758</v>
      </c>
      <c r="D34" s="352">
        <v>0</v>
      </c>
      <c r="E34" s="351">
        <v>0</v>
      </c>
      <c r="F34" s="352">
        <f t="shared" si="16"/>
        <v>8706</v>
      </c>
      <c r="G34" s="353">
        <f t="shared" si="17"/>
        <v>0.009289531191313552</v>
      </c>
      <c r="H34" s="350">
        <v>4394</v>
      </c>
      <c r="I34" s="351">
        <v>3635</v>
      </c>
      <c r="J34" s="352"/>
      <c r="K34" s="351"/>
      <c r="L34" s="352">
        <f t="shared" si="18"/>
        <v>8029</v>
      </c>
      <c r="M34" s="354">
        <f t="shared" si="19"/>
        <v>0.08431934238385841</v>
      </c>
      <c r="N34" s="350">
        <v>13302</v>
      </c>
      <c r="O34" s="351">
        <v>12271</v>
      </c>
      <c r="P34" s="352"/>
      <c r="Q34" s="351"/>
      <c r="R34" s="352">
        <f t="shared" si="20"/>
        <v>25573</v>
      </c>
      <c r="S34" s="353">
        <f t="shared" si="21"/>
        <v>0.00874942093634166</v>
      </c>
      <c r="T34" s="350">
        <v>13342</v>
      </c>
      <c r="U34" s="351">
        <v>11979</v>
      </c>
      <c r="V34" s="352"/>
      <c r="W34" s="351"/>
      <c r="X34" s="352">
        <f t="shared" si="22"/>
        <v>25321</v>
      </c>
      <c r="Y34" s="355">
        <f t="shared" si="23"/>
        <v>0.00995221357766285</v>
      </c>
    </row>
    <row r="35" spans="1:25" ht="19.5" customHeight="1">
      <c r="A35" s="349" t="s">
        <v>199</v>
      </c>
      <c r="B35" s="350">
        <v>4069</v>
      </c>
      <c r="C35" s="351">
        <v>3301</v>
      </c>
      <c r="D35" s="352">
        <v>0</v>
      </c>
      <c r="E35" s="351">
        <v>0</v>
      </c>
      <c r="F35" s="352">
        <f t="shared" si="16"/>
        <v>7370</v>
      </c>
      <c r="G35" s="353">
        <f t="shared" si="17"/>
        <v>0.007863984020213747</v>
      </c>
      <c r="H35" s="350">
        <v>2753</v>
      </c>
      <c r="I35" s="351">
        <v>4524</v>
      </c>
      <c r="J35" s="352"/>
      <c r="K35" s="351"/>
      <c r="L35" s="352">
        <f t="shared" si="18"/>
        <v>7277</v>
      </c>
      <c r="M35" s="354">
        <f t="shared" si="19"/>
        <v>0.012779991754844122</v>
      </c>
      <c r="N35" s="350">
        <v>12382</v>
      </c>
      <c r="O35" s="351">
        <v>11236</v>
      </c>
      <c r="P35" s="352">
        <v>1076</v>
      </c>
      <c r="Q35" s="351">
        <v>1287</v>
      </c>
      <c r="R35" s="352">
        <f t="shared" si="20"/>
        <v>25981</v>
      </c>
      <c r="S35" s="353">
        <f t="shared" si="21"/>
        <v>0.008889012057525228</v>
      </c>
      <c r="T35" s="350">
        <v>9162</v>
      </c>
      <c r="U35" s="351">
        <v>10815</v>
      </c>
      <c r="V35" s="352"/>
      <c r="W35" s="351"/>
      <c r="X35" s="352">
        <f t="shared" si="22"/>
        <v>19977</v>
      </c>
      <c r="Y35" s="355">
        <f t="shared" si="23"/>
        <v>0.3005456274715923</v>
      </c>
    </row>
    <row r="36" spans="1:25" ht="19.5" customHeight="1">
      <c r="A36" s="349" t="s">
        <v>202</v>
      </c>
      <c r="B36" s="350">
        <v>1879</v>
      </c>
      <c r="C36" s="351">
        <v>2121</v>
      </c>
      <c r="D36" s="352">
        <v>0</v>
      </c>
      <c r="E36" s="351">
        <v>0</v>
      </c>
      <c r="F36" s="352">
        <f t="shared" si="16"/>
        <v>4000</v>
      </c>
      <c r="G36" s="353">
        <f t="shared" si="17"/>
        <v>0.004268105302694028</v>
      </c>
      <c r="H36" s="350">
        <v>2206</v>
      </c>
      <c r="I36" s="351">
        <v>2311</v>
      </c>
      <c r="J36" s="352"/>
      <c r="K36" s="351"/>
      <c r="L36" s="352">
        <f t="shared" si="18"/>
        <v>4517</v>
      </c>
      <c r="M36" s="354">
        <f t="shared" si="19"/>
        <v>-0.1144564976754483</v>
      </c>
      <c r="N36" s="350">
        <v>6060</v>
      </c>
      <c r="O36" s="351">
        <v>6517</v>
      </c>
      <c r="P36" s="352"/>
      <c r="Q36" s="351"/>
      <c r="R36" s="352">
        <f t="shared" si="20"/>
        <v>12577</v>
      </c>
      <c r="S36" s="353">
        <f t="shared" si="21"/>
        <v>0.004303033164523875</v>
      </c>
      <c r="T36" s="350">
        <v>7270</v>
      </c>
      <c r="U36" s="351">
        <v>7276</v>
      </c>
      <c r="V36" s="352"/>
      <c r="W36" s="351"/>
      <c r="X36" s="352">
        <f t="shared" si="22"/>
        <v>14546</v>
      </c>
      <c r="Y36" s="355">
        <f t="shared" si="23"/>
        <v>-0.13536367386223014</v>
      </c>
    </row>
    <row r="37" spans="1:25" ht="19.5" customHeight="1">
      <c r="A37" s="349" t="s">
        <v>189</v>
      </c>
      <c r="B37" s="350">
        <v>1820</v>
      </c>
      <c r="C37" s="351">
        <v>2101</v>
      </c>
      <c r="D37" s="352">
        <v>0</v>
      </c>
      <c r="E37" s="351">
        <v>0</v>
      </c>
      <c r="F37" s="352">
        <f t="shared" si="16"/>
        <v>3921</v>
      </c>
      <c r="G37" s="353">
        <f t="shared" si="17"/>
        <v>0.004183810222965821</v>
      </c>
      <c r="H37" s="350">
        <v>1868</v>
      </c>
      <c r="I37" s="351">
        <v>2883</v>
      </c>
      <c r="J37" s="352"/>
      <c r="K37" s="351"/>
      <c r="L37" s="352">
        <f t="shared" si="18"/>
        <v>4751</v>
      </c>
      <c r="M37" s="354">
        <f t="shared" si="19"/>
        <v>-0.17470006314460118</v>
      </c>
      <c r="N37" s="350">
        <v>5466</v>
      </c>
      <c r="O37" s="351">
        <v>7761</v>
      </c>
      <c r="P37" s="352"/>
      <c r="Q37" s="351"/>
      <c r="R37" s="352">
        <f t="shared" si="20"/>
        <v>13227</v>
      </c>
      <c r="S37" s="353">
        <f t="shared" si="21"/>
        <v>0.004525420980134952</v>
      </c>
      <c r="T37" s="350">
        <v>4630</v>
      </c>
      <c r="U37" s="351">
        <v>7839</v>
      </c>
      <c r="V37" s="352"/>
      <c r="W37" s="351"/>
      <c r="X37" s="352">
        <f t="shared" si="22"/>
        <v>12469</v>
      </c>
      <c r="Y37" s="355">
        <f t="shared" si="23"/>
        <v>0.060790761087496925</v>
      </c>
    </row>
    <row r="38" spans="1:25" ht="19.5" customHeight="1">
      <c r="A38" s="349" t="s">
        <v>203</v>
      </c>
      <c r="B38" s="350">
        <v>1394</v>
      </c>
      <c r="C38" s="351">
        <v>1901</v>
      </c>
      <c r="D38" s="352">
        <v>0</v>
      </c>
      <c r="E38" s="351">
        <v>0</v>
      </c>
      <c r="F38" s="352">
        <f t="shared" si="0"/>
        <v>3295</v>
      </c>
      <c r="G38" s="353">
        <f t="shared" si="1"/>
        <v>0.0035158517430942055</v>
      </c>
      <c r="H38" s="350">
        <v>1170</v>
      </c>
      <c r="I38" s="351">
        <v>1641</v>
      </c>
      <c r="J38" s="352">
        <v>110</v>
      </c>
      <c r="K38" s="351">
        <v>115</v>
      </c>
      <c r="L38" s="352">
        <f t="shared" si="2"/>
        <v>3036</v>
      </c>
      <c r="M38" s="354">
        <f t="shared" si="3"/>
        <v>0.08530961791831349</v>
      </c>
      <c r="N38" s="350">
        <v>4307</v>
      </c>
      <c r="O38" s="351">
        <v>6268</v>
      </c>
      <c r="P38" s="352"/>
      <c r="Q38" s="351"/>
      <c r="R38" s="352">
        <f t="shared" si="4"/>
        <v>10575</v>
      </c>
      <c r="S38" s="353">
        <f t="shared" si="5"/>
        <v>0.0036180786924417565</v>
      </c>
      <c r="T38" s="350">
        <v>3946</v>
      </c>
      <c r="U38" s="351">
        <v>5558</v>
      </c>
      <c r="V38" s="352">
        <v>110</v>
      </c>
      <c r="W38" s="351">
        <v>115</v>
      </c>
      <c r="X38" s="352">
        <f t="shared" si="6"/>
        <v>9729</v>
      </c>
      <c r="Y38" s="355">
        <f t="shared" si="7"/>
        <v>0.08695652173913038</v>
      </c>
    </row>
    <row r="39" spans="1:25" ht="19.5" customHeight="1">
      <c r="A39" s="349" t="s">
        <v>164</v>
      </c>
      <c r="B39" s="350">
        <v>1283</v>
      </c>
      <c r="C39" s="351">
        <v>953</v>
      </c>
      <c r="D39" s="352">
        <v>0</v>
      </c>
      <c r="E39" s="351">
        <v>0</v>
      </c>
      <c r="F39" s="352">
        <f t="shared" si="0"/>
        <v>2236</v>
      </c>
      <c r="G39" s="353">
        <f t="shared" si="1"/>
        <v>0.0023858708642059616</v>
      </c>
      <c r="H39" s="350">
        <v>2689</v>
      </c>
      <c r="I39" s="351">
        <v>2714</v>
      </c>
      <c r="J39" s="352"/>
      <c r="K39" s="351"/>
      <c r="L39" s="352">
        <f t="shared" si="2"/>
        <v>5403</v>
      </c>
      <c r="M39" s="354">
        <f t="shared" si="3"/>
        <v>-0.58615583934851</v>
      </c>
      <c r="N39" s="350">
        <v>3782</v>
      </c>
      <c r="O39" s="351">
        <v>3416</v>
      </c>
      <c r="P39" s="352"/>
      <c r="Q39" s="351"/>
      <c r="R39" s="352">
        <f t="shared" si="4"/>
        <v>7198</v>
      </c>
      <c r="S39" s="353">
        <f t="shared" si="5"/>
        <v>0.0024626884565669754</v>
      </c>
      <c r="T39" s="350">
        <v>7801</v>
      </c>
      <c r="U39" s="351">
        <v>6792</v>
      </c>
      <c r="V39" s="352"/>
      <c r="W39" s="351"/>
      <c r="X39" s="352">
        <f t="shared" si="6"/>
        <v>14593</v>
      </c>
      <c r="Y39" s="355">
        <f t="shared" si="7"/>
        <v>-0.5067498115534845</v>
      </c>
    </row>
    <row r="40" spans="1:25" ht="19.5" customHeight="1">
      <c r="A40" s="349" t="s">
        <v>206</v>
      </c>
      <c r="B40" s="350">
        <v>366</v>
      </c>
      <c r="C40" s="351">
        <v>308</v>
      </c>
      <c r="D40" s="352">
        <v>0</v>
      </c>
      <c r="E40" s="351">
        <v>0</v>
      </c>
      <c r="F40" s="352">
        <f t="shared" si="0"/>
        <v>674</v>
      </c>
      <c r="G40" s="353">
        <f t="shared" si="1"/>
        <v>0.0007191757435039437</v>
      </c>
      <c r="H40" s="350">
        <v>136</v>
      </c>
      <c r="I40" s="351">
        <v>180</v>
      </c>
      <c r="J40" s="352"/>
      <c r="K40" s="351"/>
      <c r="L40" s="352">
        <f t="shared" si="2"/>
        <v>316</v>
      </c>
      <c r="M40" s="354">
        <f t="shared" si="3"/>
        <v>1.1329113924050631</v>
      </c>
      <c r="N40" s="350">
        <v>1278</v>
      </c>
      <c r="O40" s="351">
        <v>1150</v>
      </c>
      <c r="P40" s="352">
        <v>0</v>
      </c>
      <c r="Q40" s="351">
        <v>0</v>
      </c>
      <c r="R40" s="352">
        <f t="shared" si="4"/>
        <v>2428</v>
      </c>
      <c r="S40" s="353">
        <f t="shared" si="5"/>
        <v>0.0008307040250826086</v>
      </c>
      <c r="T40" s="350">
        <v>777</v>
      </c>
      <c r="U40" s="351">
        <v>778</v>
      </c>
      <c r="V40" s="352">
        <v>0</v>
      </c>
      <c r="W40" s="351">
        <v>0</v>
      </c>
      <c r="X40" s="352">
        <f t="shared" si="6"/>
        <v>1555</v>
      </c>
      <c r="Y40" s="355">
        <f t="shared" si="7"/>
        <v>0.5614147909967846</v>
      </c>
    </row>
    <row r="41" spans="1:25" ht="19.5" customHeight="1" thickBot="1">
      <c r="A41" s="349" t="s">
        <v>172</v>
      </c>
      <c r="B41" s="350">
        <v>100</v>
      </c>
      <c r="C41" s="351">
        <v>87</v>
      </c>
      <c r="D41" s="352">
        <v>38</v>
      </c>
      <c r="E41" s="351">
        <v>27</v>
      </c>
      <c r="F41" s="352">
        <f t="shared" si="0"/>
        <v>252</v>
      </c>
      <c r="G41" s="353">
        <f t="shared" si="1"/>
        <v>0.0002688906340697238</v>
      </c>
      <c r="H41" s="350">
        <v>99</v>
      </c>
      <c r="I41" s="351">
        <v>48</v>
      </c>
      <c r="J41" s="352">
        <v>364</v>
      </c>
      <c r="K41" s="351">
        <v>352</v>
      </c>
      <c r="L41" s="352">
        <f t="shared" si="2"/>
        <v>863</v>
      </c>
      <c r="M41" s="354" t="s">
        <v>45</v>
      </c>
      <c r="N41" s="350">
        <v>202</v>
      </c>
      <c r="O41" s="351">
        <v>192</v>
      </c>
      <c r="P41" s="352">
        <v>107</v>
      </c>
      <c r="Q41" s="351">
        <v>91</v>
      </c>
      <c r="R41" s="352">
        <f t="shared" si="4"/>
        <v>592</v>
      </c>
      <c r="S41" s="353">
        <f t="shared" si="5"/>
        <v>0.00020254397975655035</v>
      </c>
      <c r="T41" s="350">
        <v>533</v>
      </c>
      <c r="U41" s="351">
        <v>147</v>
      </c>
      <c r="V41" s="352">
        <v>3257</v>
      </c>
      <c r="W41" s="351">
        <v>2551</v>
      </c>
      <c r="X41" s="352">
        <f t="shared" si="6"/>
        <v>6488</v>
      </c>
      <c r="Y41" s="355">
        <f t="shared" si="7"/>
        <v>-0.9087546239210851</v>
      </c>
    </row>
    <row r="42" spans="1:25" s="174" customFormat="1" ht="19.5" customHeight="1">
      <c r="A42" s="183" t="s">
        <v>54</v>
      </c>
      <c r="B42" s="180">
        <f>SUM(B43:B55)</f>
        <v>67535</v>
      </c>
      <c r="C42" s="179">
        <f>SUM(C43:C55)</f>
        <v>53959</v>
      </c>
      <c r="D42" s="178">
        <f>SUM(D43:D55)</f>
        <v>27</v>
      </c>
      <c r="E42" s="179">
        <f>SUM(E43:E55)</f>
        <v>0</v>
      </c>
      <c r="F42" s="178">
        <f t="shared" si="0"/>
        <v>121521</v>
      </c>
      <c r="G42" s="181">
        <f t="shared" si="1"/>
        <v>0.12966610612217025</v>
      </c>
      <c r="H42" s="180">
        <f>SUM(H43:H55)</f>
        <v>63409</v>
      </c>
      <c r="I42" s="179">
        <f>SUM(I43:I55)</f>
        <v>50570</v>
      </c>
      <c r="J42" s="178">
        <f>SUM(J43:J55)</f>
        <v>8</v>
      </c>
      <c r="K42" s="179">
        <f>SUM(K43:K55)</f>
        <v>0</v>
      </c>
      <c r="L42" s="178">
        <f t="shared" si="2"/>
        <v>113987</v>
      </c>
      <c r="M42" s="182">
        <f t="shared" si="3"/>
        <v>0.06609525647661574</v>
      </c>
      <c r="N42" s="180">
        <f>SUM(N43:N55)</f>
        <v>207020</v>
      </c>
      <c r="O42" s="179">
        <f>SUM(O43:O55)</f>
        <v>180952</v>
      </c>
      <c r="P42" s="178">
        <f>SUM(P43:P55)</f>
        <v>67</v>
      </c>
      <c r="Q42" s="179">
        <f>SUM(Q43:Q55)</f>
        <v>0</v>
      </c>
      <c r="R42" s="178">
        <f t="shared" si="4"/>
        <v>388039</v>
      </c>
      <c r="S42" s="181">
        <f t="shared" si="5"/>
        <v>0.13276176243370277</v>
      </c>
      <c r="T42" s="180">
        <f>SUM(T43:T55)</f>
        <v>186863</v>
      </c>
      <c r="U42" s="179">
        <f>SUM(U43:U55)</f>
        <v>156095</v>
      </c>
      <c r="V42" s="178">
        <f>SUM(V43:V55)</f>
        <v>63</v>
      </c>
      <c r="W42" s="179">
        <f>SUM(W43:W55)</f>
        <v>27</v>
      </c>
      <c r="X42" s="178">
        <f t="shared" si="6"/>
        <v>343048</v>
      </c>
      <c r="Y42" s="175">
        <f t="shared" si="7"/>
        <v>0.13115074275320082</v>
      </c>
    </row>
    <row r="43" spans="1:25" ht="19.5" customHeight="1">
      <c r="A43" s="342" t="s">
        <v>159</v>
      </c>
      <c r="B43" s="343">
        <v>28329</v>
      </c>
      <c r="C43" s="344">
        <v>25638</v>
      </c>
      <c r="D43" s="345">
        <v>27</v>
      </c>
      <c r="E43" s="344">
        <v>0</v>
      </c>
      <c r="F43" s="345">
        <f t="shared" si="0"/>
        <v>53994</v>
      </c>
      <c r="G43" s="346">
        <f t="shared" si="1"/>
        <v>0.05761301942841534</v>
      </c>
      <c r="H43" s="343">
        <v>31133</v>
      </c>
      <c r="I43" s="344">
        <v>25329</v>
      </c>
      <c r="J43" s="345">
        <v>8</v>
      </c>
      <c r="K43" s="344">
        <v>0</v>
      </c>
      <c r="L43" s="345">
        <f t="shared" si="2"/>
        <v>56470</v>
      </c>
      <c r="M43" s="347">
        <f t="shared" si="3"/>
        <v>-0.04384629006552154</v>
      </c>
      <c r="N43" s="343">
        <v>98437</v>
      </c>
      <c r="O43" s="344">
        <v>85135</v>
      </c>
      <c r="P43" s="345">
        <v>66</v>
      </c>
      <c r="Q43" s="344">
        <v>0</v>
      </c>
      <c r="R43" s="345">
        <f t="shared" si="4"/>
        <v>183638</v>
      </c>
      <c r="S43" s="346">
        <f t="shared" si="5"/>
        <v>0.06282900566644155</v>
      </c>
      <c r="T43" s="343">
        <v>94040</v>
      </c>
      <c r="U43" s="344">
        <v>77308</v>
      </c>
      <c r="V43" s="345">
        <v>46</v>
      </c>
      <c r="W43" s="344">
        <v>0</v>
      </c>
      <c r="X43" s="345">
        <f t="shared" si="6"/>
        <v>171394</v>
      </c>
      <c r="Y43" s="348">
        <f t="shared" si="7"/>
        <v>0.07143773994422209</v>
      </c>
    </row>
    <row r="44" spans="1:25" ht="19.5" customHeight="1">
      <c r="A44" s="349" t="s">
        <v>182</v>
      </c>
      <c r="B44" s="350">
        <v>13385</v>
      </c>
      <c r="C44" s="351">
        <v>8927</v>
      </c>
      <c r="D44" s="352">
        <v>0</v>
      </c>
      <c r="E44" s="351">
        <v>0</v>
      </c>
      <c r="F44" s="352">
        <f t="shared" si="0"/>
        <v>22312</v>
      </c>
      <c r="G44" s="353">
        <f t="shared" si="1"/>
        <v>0.02380749137842729</v>
      </c>
      <c r="H44" s="350">
        <v>11881</v>
      </c>
      <c r="I44" s="351">
        <v>8443</v>
      </c>
      <c r="J44" s="352"/>
      <c r="K44" s="351"/>
      <c r="L44" s="352">
        <f t="shared" si="2"/>
        <v>20324</v>
      </c>
      <c r="M44" s="354">
        <f t="shared" si="3"/>
        <v>0.09781539067112766</v>
      </c>
      <c r="N44" s="350">
        <v>36636</v>
      </c>
      <c r="O44" s="351">
        <v>31131</v>
      </c>
      <c r="P44" s="352"/>
      <c r="Q44" s="351"/>
      <c r="R44" s="352">
        <f t="shared" si="4"/>
        <v>67767</v>
      </c>
      <c r="S44" s="353">
        <f t="shared" si="5"/>
        <v>0.02318546938540903</v>
      </c>
      <c r="T44" s="350">
        <v>32923</v>
      </c>
      <c r="U44" s="351">
        <v>27393</v>
      </c>
      <c r="V44" s="352"/>
      <c r="W44" s="351"/>
      <c r="X44" s="352">
        <f t="shared" si="6"/>
        <v>60316</v>
      </c>
      <c r="Y44" s="355">
        <f t="shared" si="7"/>
        <v>0.12353272763445844</v>
      </c>
    </row>
    <row r="45" spans="1:25" ht="19.5" customHeight="1">
      <c r="A45" s="349" t="s">
        <v>195</v>
      </c>
      <c r="B45" s="350">
        <v>6195</v>
      </c>
      <c r="C45" s="351">
        <v>5081</v>
      </c>
      <c r="D45" s="352">
        <v>0</v>
      </c>
      <c r="E45" s="351">
        <v>0</v>
      </c>
      <c r="F45" s="352">
        <f aca="true" t="shared" si="24" ref="F45:F55">SUM(B45:E45)</f>
        <v>11276</v>
      </c>
      <c r="G45" s="353">
        <f aca="true" t="shared" si="25" ref="G45:G55">F45/$F$9</f>
        <v>0.012031788848294466</v>
      </c>
      <c r="H45" s="350">
        <v>7451</v>
      </c>
      <c r="I45" s="351">
        <v>6023</v>
      </c>
      <c r="J45" s="352"/>
      <c r="K45" s="351"/>
      <c r="L45" s="352">
        <f aca="true" t="shared" si="26" ref="L45:L55">SUM(H45:K45)</f>
        <v>13474</v>
      </c>
      <c r="M45" s="354">
        <f aca="true" t="shared" si="27" ref="M45:M55">IF(ISERROR(F45/L45-1),"         /0",(F45/L45-1))</f>
        <v>-0.1631289891643165</v>
      </c>
      <c r="N45" s="350">
        <v>14596</v>
      </c>
      <c r="O45" s="351">
        <v>14994</v>
      </c>
      <c r="P45" s="352"/>
      <c r="Q45" s="351"/>
      <c r="R45" s="352">
        <f aca="true" t="shared" si="28" ref="R45:R55">SUM(N45:Q45)</f>
        <v>29590</v>
      </c>
      <c r="S45" s="353">
        <f aca="true" t="shared" si="29" ref="S45:S55">R45/$R$9</f>
        <v>0.010123777636818116</v>
      </c>
      <c r="T45" s="350">
        <v>19755</v>
      </c>
      <c r="U45" s="351">
        <v>17039</v>
      </c>
      <c r="V45" s="352"/>
      <c r="W45" s="351"/>
      <c r="X45" s="352">
        <f aca="true" t="shared" si="30" ref="X45:X55">SUM(T45:W45)</f>
        <v>36794</v>
      </c>
      <c r="Y45" s="355">
        <f aca="true" t="shared" si="31" ref="Y45:Y55">IF(ISERROR(R45/X45-1),"         /0",IF(R45/X45&gt;5,"  *  ",(R45/X45-1)))</f>
        <v>-0.19579279230309288</v>
      </c>
    </row>
    <row r="46" spans="1:25" ht="19.5" customHeight="1">
      <c r="A46" s="349" t="s">
        <v>196</v>
      </c>
      <c r="B46" s="350">
        <v>6659</v>
      </c>
      <c r="C46" s="351">
        <v>4468</v>
      </c>
      <c r="D46" s="352">
        <v>0</v>
      </c>
      <c r="E46" s="351">
        <v>0</v>
      </c>
      <c r="F46" s="352">
        <f>SUM(B46:E46)</f>
        <v>11127</v>
      </c>
      <c r="G46" s="353">
        <f>F46/$F$9</f>
        <v>0.011872801925769113</v>
      </c>
      <c r="H46" s="350"/>
      <c r="I46" s="351"/>
      <c r="J46" s="352"/>
      <c r="K46" s="351"/>
      <c r="L46" s="352">
        <f>SUM(H46:K46)</f>
        <v>0</v>
      </c>
      <c r="M46" s="354" t="str">
        <f>IF(ISERROR(F46/L46-1),"         /0",(F46/L46-1))</f>
        <v>         /0</v>
      </c>
      <c r="N46" s="350">
        <v>19326</v>
      </c>
      <c r="O46" s="351">
        <v>16575</v>
      </c>
      <c r="P46" s="352"/>
      <c r="Q46" s="351"/>
      <c r="R46" s="352">
        <f>SUM(N46:Q46)</f>
        <v>35901</v>
      </c>
      <c r="S46" s="353">
        <f>R46/$R$9</f>
        <v>0.012282992258851206</v>
      </c>
      <c r="T46" s="350"/>
      <c r="U46" s="351"/>
      <c r="V46" s="352"/>
      <c r="W46" s="351"/>
      <c r="X46" s="352">
        <f>SUM(T46:W46)</f>
        <v>0</v>
      </c>
      <c r="Y46" s="355" t="str">
        <f>IF(ISERROR(R46/X46-1),"         /0",IF(R46/X46&gt;5,"  *  ",(R46/X46-1)))</f>
        <v>         /0</v>
      </c>
    </row>
    <row r="47" spans="1:25" ht="19.5" customHeight="1">
      <c r="A47" s="349" t="s">
        <v>194</v>
      </c>
      <c r="B47" s="350">
        <v>6243</v>
      </c>
      <c r="C47" s="351">
        <v>4725</v>
      </c>
      <c r="D47" s="352">
        <v>0</v>
      </c>
      <c r="E47" s="351">
        <v>0</v>
      </c>
      <c r="F47" s="352">
        <f>SUM(B47:E47)</f>
        <v>10968</v>
      </c>
      <c r="G47" s="353">
        <f>F47/$F$9</f>
        <v>0.011703144739987025</v>
      </c>
      <c r="H47" s="350">
        <v>6434</v>
      </c>
      <c r="I47" s="351">
        <v>5341</v>
      </c>
      <c r="J47" s="352"/>
      <c r="K47" s="351"/>
      <c r="L47" s="352">
        <f>SUM(H47:K47)</f>
        <v>11775</v>
      </c>
      <c r="M47" s="354">
        <f>IF(ISERROR(F47/L47-1),"         /0",(F47/L47-1))</f>
        <v>-0.06853503184713372</v>
      </c>
      <c r="N47" s="350">
        <v>17581</v>
      </c>
      <c r="O47" s="351">
        <v>15800</v>
      </c>
      <c r="P47" s="352"/>
      <c r="Q47" s="351"/>
      <c r="R47" s="352">
        <f>SUM(N47:Q47)</f>
        <v>33381</v>
      </c>
      <c r="S47" s="353">
        <f>R47/$R$9</f>
        <v>0.011420811804482107</v>
      </c>
      <c r="T47" s="350">
        <v>18169</v>
      </c>
      <c r="U47" s="351">
        <v>16456</v>
      </c>
      <c r="V47" s="352"/>
      <c r="W47" s="351"/>
      <c r="X47" s="352">
        <f>SUM(T47:W47)</f>
        <v>34625</v>
      </c>
      <c r="Y47" s="355">
        <f>IF(ISERROR(R47/X47-1),"         /0",IF(R47/X47&gt;5,"  *  ",(R47/X47-1)))</f>
        <v>-0.03592779783393507</v>
      </c>
    </row>
    <row r="48" spans="1:25" ht="19.5" customHeight="1">
      <c r="A48" s="349" t="s">
        <v>200</v>
      </c>
      <c r="B48" s="350">
        <v>3608</v>
      </c>
      <c r="C48" s="351">
        <v>2826</v>
      </c>
      <c r="D48" s="352">
        <v>0</v>
      </c>
      <c r="E48" s="351">
        <v>0</v>
      </c>
      <c r="F48" s="352">
        <f>SUM(B48:E48)</f>
        <v>6434</v>
      </c>
      <c r="G48" s="353">
        <f>F48/$F$9</f>
        <v>0.006865247379383344</v>
      </c>
      <c r="H48" s="350">
        <v>3927</v>
      </c>
      <c r="I48" s="351">
        <v>3453</v>
      </c>
      <c r="J48" s="352"/>
      <c r="K48" s="351"/>
      <c r="L48" s="352">
        <f>SUM(H48:K48)</f>
        <v>7380</v>
      </c>
      <c r="M48" s="354">
        <f>IF(ISERROR(F48/L48-1),"         /0",(F48/L48-1))</f>
        <v>-0.12818428184281838</v>
      </c>
      <c r="N48" s="350">
        <v>10296</v>
      </c>
      <c r="O48" s="351">
        <v>9738</v>
      </c>
      <c r="P48" s="352"/>
      <c r="Q48" s="351"/>
      <c r="R48" s="352">
        <f>SUM(N48:Q48)</f>
        <v>20034</v>
      </c>
      <c r="S48" s="353">
        <f>R48/$R$9</f>
        <v>0.006854334612234341</v>
      </c>
      <c r="T48" s="350">
        <v>10792</v>
      </c>
      <c r="U48" s="351">
        <v>10292</v>
      </c>
      <c r="V48" s="352"/>
      <c r="W48" s="351"/>
      <c r="X48" s="352">
        <f>SUM(T48:W48)</f>
        <v>21084</v>
      </c>
      <c r="Y48" s="355">
        <f>IF(ISERROR(R48/X48-1),"         /0",IF(R48/X48&gt;5,"  *  ",(R48/X48-1)))</f>
        <v>-0.04980079681274896</v>
      </c>
    </row>
    <row r="49" spans="1:25" ht="19.5" customHeight="1">
      <c r="A49" s="349" t="s">
        <v>204</v>
      </c>
      <c r="B49" s="350">
        <v>1067</v>
      </c>
      <c r="C49" s="351">
        <v>914</v>
      </c>
      <c r="D49" s="352">
        <v>0</v>
      </c>
      <c r="E49" s="351">
        <v>0</v>
      </c>
      <c r="F49" s="352">
        <f>SUM(B49:E49)</f>
        <v>1981</v>
      </c>
      <c r="G49" s="353">
        <f>F49/$F$9</f>
        <v>0.0021137791511592176</v>
      </c>
      <c r="H49" s="350"/>
      <c r="I49" s="351"/>
      <c r="J49" s="352"/>
      <c r="K49" s="351"/>
      <c r="L49" s="352">
        <f>SUM(H49:K49)</f>
        <v>0</v>
      </c>
      <c r="M49" s="354" t="str">
        <f>IF(ISERROR(F49/L49-1),"         /0",(F49/L49-1))</f>
        <v>         /0</v>
      </c>
      <c r="N49" s="350">
        <v>3277</v>
      </c>
      <c r="O49" s="351">
        <v>2953</v>
      </c>
      <c r="P49" s="352"/>
      <c r="Q49" s="351"/>
      <c r="R49" s="352">
        <f>SUM(N49:Q49)</f>
        <v>6230</v>
      </c>
      <c r="S49" s="353">
        <f>R49/$R$9</f>
        <v>0.0021315016788569403</v>
      </c>
      <c r="T49" s="350"/>
      <c r="U49" s="351"/>
      <c r="V49" s="352"/>
      <c r="W49" s="351"/>
      <c r="X49" s="352">
        <f>SUM(T49:W49)</f>
        <v>0</v>
      </c>
      <c r="Y49" s="355" t="str">
        <f>IF(ISERROR(R49/X49-1),"         /0",IF(R49/X49&gt;5,"  *  ",(R49/X49-1)))</f>
        <v>         /0</v>
      </c>
    </row>
    <row r="50" spans="1:25" ht="19.5" customHeight="1">
      <c r="A50" s="349" t="s">
        <v>179</v>
      </c>
      <c r="B50" s="350">
        <v>569</v>
      </c>
      <c r="C50" s="351">
        <v>482</v>
      </c>
      <c r="D50" s="352">
        <v>0</v>
      </c>
      <c r="E50" s="351">
        <v>0</v>
      </c>
      <c r="F50" s="352">
        <f>SUM(B50:E50)</f>
        <v>1051</v>
      </c>
      <c r="G50" s="353">
        <f>F50/$F$9</f>
        <v>0.0011214446682828558</v>
      </c>
      <c r="H50" s="350">
        <v>797</v>
      </c>
      <c r="I50" s="351">
        <v>913</v>
      </c>
      <c r="J50" s="352"/>
      <c r="K50" s="351"/>
      <c r="L50" s="352">
        <f>SUM(H50:K50)</f>
        <v>1710</v>
      </c>
      <c r="M50" s="354">
        <f>IF(ISERROR(F50/L50-1),"         /0",(F50/L50-1))</f>
        <v>-0.3853801169590644</v>
      </c>
      <c r="N50" s="350">
        <v>2222</v>
      </c>
      <c r="O50" s="351">
        <v>1445</v>
      </c>
      <c r="P50" s="352"/>
      <c r="Q50" s="351"/>
      <c r="R50" s="352">
        <f>SUM(N50:Q50)</f>
        <v>3667</v>
      </c>
      <c r="S50" s="353">
        <f>R50/$R$9</f>
        <v>0.0012546094151474159</v>
      </c>
      <c r="T50" s="350">
        <v>2934</v>
      </c>
      <c r="U50" s="351">
        <v>3005</v>
      </c>
      <c r="V50" s="352"/>
      <c r="W50" s="351"/>
      <c r="X50" s="352">
        <f>SUM(T50:W50)</f>
        <v>5939</v>
      </c>
      <c r="Y50" s="355">
        <f>IF(ISERROR(R50/X50-1),"         /0",IF(R50/X50&gt;5,"  *  ",(R50/X50-1)))</f>
        <v>-0.38255598585620476</v>
      </c>
    </row>
    <row r="51" spans="1:25" ht="19.5" customHeight="1">
      <c r="A51" s="349" t="s">
        <v>191</v>
      </c>
      <c r="B51" s="350">
        <v>478</v>
      </c>
      <c r="C51" s="351">
        <v>330</v>
      </c>
      <c r="D51" s="352">
        <v>0</v>
      </c>
      <c r="E51" s="351">
        <v>0</v>
      </c>
      <c r="F51" s="352">
        <f t="shared" si="24"/>
        <v>808</v>
      </c>
      <c r="G51" s="353">
        <f t="shared" si="25"/>
        <v>0.0008621572711441937</v>
      </c>
      <c r="H51" s="350">
        <v>352</v>
      </c>
      <c r="I51" s="351">
        <v>205</v>
      </c>
      <c r="J51" s="352"/>
      <c r="K51" s="351"/>
      <c r="L51" s="352">
        <f t="shared" si="26"/>
        <v>557</v>
      </c>
      <c r="M51" s="354">
        <f t="shared" si="27"/>
        <v>0.45062836624775593</v>
      </c>
      <c r="N51" s="350">
        <v>1588</v>
      </c>
      <c r="O51" s="351">
        <v>1277</v>
      </c>
      <c r="P51" s="352"/>
      <c r="Q51" s="351"/>
      <c r="R51" s="352">
        <f t="shared" si="28"/>
        <v>2865</v>
      </c>
      <c r="S51" s="353">
        <f t="shared" si="29"/>
        <v>0.0009802170641934405</v>
      </c>
      <c r="T51" s="350">
        <v>1699</v>
      </c>
      <c r="U51" s="351">
        <v>923</v>
      </c>
      <c r="V51" s="352"/>
      <c r="W51" s="351"/>
      <c r="X51" s="352">
        <f t="shared" si="30"/>
        <v>2622</v>
      </c>
      <c r="Y51" s="355">
        <f t="shared" si="31"/>
        <v>0.09267734553775742</v>
      </c>
    </row>
    <row r="52" spans="1:25" ht="19.5" customHeight="1">
      <c r="A52" s="349" t="s">
        <v>185</v>
      </c>
      <c r="B52" s="350">
        <v>498</v>
      </c>
      <c r="C52" s="351">
        <v>139</v>
      </c>
      <c r="D52" s="352">
        <v>0</v>
      </c>
      <c r="E52" s="351">
        <v>0</v>
      </c>
      <c r="F52" s="352">
        <f>SUM(B52:E52)</f>
        <v>637</v>
      </c>
      <c r="G52" s="353">
        <f>F52/$F$9</f>
        <v>0.000679695769454024</v>
      </c>
      <c r="H52" s="350">
        <v>213</v>
      </c>
      <c r="I52" s="351">
        <v>95</v>
      </c>
      <c r="J52" s="352"/>
      <c r="K52" s="351"/>
      <c r="L52" s="352">
        <f>SUM(H52:K52)</f>
        <v>308</v>
      </c>
      <c r="M52" s="354">
        <f>IF(ISERROR(F52/L52-1),"         /0",(F52/L52-1))</f>
        <v>1.0681818181818183</v>
      </c>
      <c r="N52" s="350">
        <v>1671</v>
      </c>
      <c r="O52" s="351">
        <v>616</v>
      </c>
      <c r="P52" s="352"/>
      <c r="Q52" s="351"/>
      <c r="R52" s="352">
        <f>SUM(N52:Q52)</f>
        <v>2287</v>
      </c>
      <c r="S52" s="353">
        <f>R52/$R$9</f>
        <v>0.0007824629758500517</v>
      </c>
      <c r="T52" s="350">
        <v>1097</v>
      </c>
      <c r="U52" s="351">
        <v>247</v>
      </c>
      <c r="V52" s="352"/>
      <c r="W52" s="351"/>
      <c r="X52" s="352">
        <f>SUM(T52:W52)</f>
        <v>1344</v>
      </c>
      <c r="Y52" s="355">
        <f>IF(ISERROR(R52/X52-1),"         /0",IF(R52/X52&gt;5,"  *  ",(R52/X52-1)))</f>
        <v>0.7016369047619047</v>
      </c>
    </row>
    <row r="53" spans="1:25" ht="19.5" customHeight="1">
      <c r="A53" s="349" t="s">
        <v>180</v>
      </c>
      <c r="B53" s="350">
        <v>239</v>
      </c>
      <c r="C53" s="351">
        <v>229</v>
      </c>
      <c r="D53" s="352">
        <v>0</v>
      </c>
      <c r="E53" s="351">
        <v>0</v>
      </c>
      <c r="F53" s="352">
        <f t="shared" si="24"/>
        <v>468</v>
      </c>
      <c r="G53" s="353">
        <f t="shared" si="25"/>
        <v>0.0004993683204152012</v>
      </c>
      <c r="H53" s="350">
        <v>11</v>
      </c>
      <c r="I53" s="351">
        <v>123</v>
      </c>
      <c r="J53" s="352"/>
      <c r="K53" s="351"/>
      <c r="L53" s="352">
        <f t="shared" si="26"/>
        <v>134</v>
      </c>
      <c r="M53" s="354">
        <f t="shared" si="27"/>
        <v>2.4925373134328357</v>
      </c>
      <c r="N53" s="350">
        <v>685</v>
      </c>
      <c r="O53" s="351">
        <v>651</v>
      </c>
      <c r="P53" s="352"/>
      <c r="Q53" s="351"/>
      <c r="R53" s="352">
        <f t="shared" si="28"/>
        <v>1336</v>
      </c>
      <c r="S53" s="353">
        <f t="shared" si="29"/>
        <v>0.00045709249485599877</v>
      </c>
      <c r="T53" s="350">
        <v>88</v>
      </c>
      <c r="U53" s="351">
        <v>409</v>
      </c>
      <c r="V53" s="352"/>
      <c r="W53" s="351"/>
      <c r="X53" s="352">
        <f t="shared" si="30"/>
        <v>497</v>
      </c>
      <c r="Y53" s="355">
        <f t="shared" si="31"/>
        <v>1.6881287726358147</v>
      </c>
    </row>
    <row r="54" spans="1:25" ht="19.5" customHeight="1">
      <c r="A54" s="349" t="s">
        <v>187</v>
      </c>
      <c r="B54" s="350">
        <v>219</v>
      </c>
      <c r="C54" s="351">
        <v>186</v>
      </c>
      <c r="D54" s="352">
        <v>0</v>
      </c>
      <c r="E54" s="351">
        <v>0</v>
      </c>
      <c r="F54" s="352">
        <f t="shared" si="24"/>
        <v>405</v>
      </c>
      <c r="G54" s="353">
        <f t="shared" si="25"/>
        <v>0.00043214566189777036</v>
      </c>
      <c r="H54" s="350">
        <v>105</v>
      </c>
      <c r="I54" s="351">
        <v>49</v>
      </c>
      <c r="J54" s="352"/>
      <c r="K54" s="351"/>
      <c r="L54" s="352">
        <f t="shared" si="26"/>
        <v>154</v>
      </c>
      <c r="M54" s="354">
        <f t="shared" si="27"/>
        <v>1.6298701298701297</v>
      </c>
      <c r="N54" s="350">
        <v>570</v>
      </c>
      <c r="O54" s="351">
        <v>540</v>
      </c>
      <c r="P54" s="352"/>
      <c r="Q54" s="351"/>
      <c r="R54" s="352">
        <f t="shared" si="28"/>
        <v>1110</v>
      </c>
      <c r="S54" s="353">
        <f t="shared" si="29"/>
        <v>0.0003797699620435319</v>
      </c>
      <c r="T54" s="350">
        <v>474</v>
      </c>
      <c r="U54" s="351">
        <v>239</v>
      </c>
      <c r="V54" s="352"/>
      <c r="W54" s="351"/>
      <c r="X54" s="352">
        <f t="shared" si="30"/>
        <v>713</v>
      </c>
      <c r="Y54" s="355">
        <f t="shared" si="31"/>
        <v>0.5568022440392706</v>
      </c>
    </row>
    <row r="55" spans="1:25" ht="19.5" customHeight="1" thickBot="1">
      <c r="A55" s="356" t="s">
        <v>172</v>
      </c>
      <c r="B55" s="357">
        <v>46</v>
      </c>
      <c r="C55" s="358">
        <v>14</v>
      </c>
      <c r="D55" s="359">
        <v>0</v>
      </c>
      <c r="E55" s="358">
        <v>0</v>
      </c>
      <c r="F55" s="359">
        <f t="shared" si="24"/>
        <v>60</v>
      </c>
      <c r="G55" s="360">
        <f t="shared" si="25"/>
        <v>6.402157954041041E-05</v>
      </c>
      <c r="H55" s="357">
        <v>1105</v>
      </c>
      <c r="I55" s="358">
        <v>596</v>
      </c>
      <c r="J55" s="359">
        <v>0</v>
      </c>
      <c r="K55" s="358">
        <v>0</v>
      </c>
      <c r="L55" s="359">
        <f t="shared" si="26"/>
        <v>1701</v>
      </c>
      <c r="M55" s="361">
        <f t="shared" si="27"/>
        <v>-0.9647266313932981</v>
      </c>
      <c r="N55" s="357">
        <v>135</v>
      </c>
      <c r="O55" s="358">
        <v>97</v>
      </c>
      <c r="P55" s="359">
        <v>1</v>
      </c>
      <c r="Q55" s="358">
        <v>0</v>
      </c>
      <c r="R55" s="359">
        <f t="shared" si="28"/>
        <v>233</v>
      </c>
      <c r="S55" s="360">
        <f t="shared" si="29"/>
        <v>7.971747851904769E-05</v>
      </c>
      <c r="T55" s="357">
        <v>4892</v>
      </c>
      <c r="U55" s="358">
        <v>2784</v>
      </c>
      <c r="V55" s="359">
        <v>17</v>
      </c>
      <c r="W55" s="358">
        <v>27</v>
      </c>
      <c r="X55" s="359">
        <f t="shared" si="30"/>
        <v>7720</v>
      </c>
      <c r="Y55" s="362">
        <f t="shared" si="31"/>
        <v>-0.9698186528497409</v>
      </c>
    </row>
    <row r="56" spans="1:25" s="174" customFormat="1" ht="19.5" customHeight="1">
      <c r="A56" s="183" t="s">
        <v>53</v>
      </c>
      <c r="B56" s="180">
        <f>SUM(B57:B69)</f>
        <v>140509</v>
      </c>
      <c r="C56" s="179">
        <f>SUM(C57:C69)</f>
        <v>128730</v>
      </c>
      <c r="D56" s="178">
        <f>SUM(D57:D69)</f>
        <v>52</v>
      </c>
      <c r="E56" s="179">
        <f>SUM(E57:E69)</f>
        <v>15</v>
      </c>
      <c r="F56" s="178">
        <f>SUM(B56:E56)</f>
        <v>269306</v>
      </c>
      <c r="G56" s="181">
        <f>F56/$F$9</f>
        <v>0.2873565916618295</v>
      </c>
      <c r="H56" s="180">
        <f>SUM(H57:H69)</f>
        <v>136971</v>
      </c>
      <c r="I56" s="179">
        <f>SUM(I57:I69)</f>
        <v>132268</v>
      </c>
      <c r="J56" s="178">
        <f>SUM(J57:J69)</f>
        <v>742</v>
      </c>
      <c r="K56" s="179">
        <f>SUM(K57:K69)</f>
        <v>607</v>
      </c>
      <c r="L56" s="178">
        <f>SUM(H56:K56)</f>
        <v>270588</v>
      </c>
      <c r="M56" s="182">
        <f>IF(ISERROR(F56/L56-1),"         /0",(F56/L56-1))</f>
        <v>-0.004737830206808846</v>
      </c>
      <c r="N56" s="180">
        <f>SUM(N57:N69)</f>
        <v>449862</v>
      </c>
      <c r="O56" s="179">
        <f>SUM(O57:O69)</f>
        <v>426526</v>
      </c>
      <c r="P56" s="178">
        <f>SUM(P57:P69)</f>
        <v>1038</v>
      </c>
      <c r="Q56" s="179">
        <f>SUM(Q57:Q69)</f>
        <v>1110</v>
      </c>
      <c r="R56" s="178">
        <f>SUM(N56:Q56)</f>
        <v>878536</v>
      </c>
      <c r="S56" s="181">
        <f>R56/$R$9</f>
        <v>0.30057800303952825</v>
      </c>
      <c r="T56" s="180">
        <f>SUM(T57:T69)</f>
        <v>423908</v>
      </c>
      <c r="U56" s="179">
        <f>SUM(U57:U69)</f>
        <v>396756</v>
      </c>
      <c r="V56" s="178">
        <f>SUM(V57:V69)</f>
        <v>3962</v>
      </c>
      <c r="W56" s="179">
        <f>SUM(W57:W69)</f>
        <v>4210</v>
      </c>
      <c r="X56" s="178">
        <f>SUM(T56:W56)</f>
        <v>828836</v>
      </c>
      <c r="Y56" s="175">
        <f>IF(ISERROR(R56/X56-1),"         /0",IF(R56/X56&gt;5,"  *  ",(R56/X56-1)))</f>
        <v>0.0599636116191864</v>
      </c>
    </row>
    <row r="57" spans="1:25" s="137" customFormat="1" ht="19.5" customHeight="1">
      <c r="A57" s="342" t="s">
        <v>164</v>
      </c>
      <c r="B57" s="343">
        <v>66512</v>
      </c>
      <c r="C57" s="344">
        <v>56022</v>
      </c>
      <c r="D57" s="345">
        <v>0</v>
      </c>
      <c r="E57" s="344">
        <v>0</v>
      </c>
      <c r="F57" s="345">
        <f>SUM(B57:E57)</f>
        <v>122534</v>
      </c>
      <c r="G57" s="346">
        <f>F57/$F$9</f>
        <v>0.1307470037900775</v>
      </c>
      <c r="H57" s="343">
        <v>60251</v>
      </c>
      <c r="I57" s="344">
        <v>54939</v>
      </c>
      <c r="J57" s="345"/>
      <c r="K57" s="344"/>
      <c r="L57" s="345">
        <f>SUM(H57:K57)</f>
        <v>115190</v>
      </c>
      <c r="M57" s="347">
        <f>IF(ISERROR(F57/L57-1),"         /0",(F57/L57-1))</f>
        <v>0.0637555343345777</v>
      </c>
      <c r="N57" s="343">
        <v>208280</v>
      </c>
      <c r="O57" s="344">
        <v>192318</v>
      </c>
      <c r="P57" s="345"/>
      <c r="Q57" s="344"/>
      <c r="R57" s="345">
        <f>SUM(N57:Q57)</f>
        <v>400598</v>
      </c>
      <c r="S57" s="346">
        <f>R57/$R$9</f>
        <v>0.13705863716640973</v>
      </c>
      <c r="T57" s="363">
        <v>193370</v>
      </c>
      <c r="U57" s="344">
        <v>175633</v>
      </c>
      <c r="V57" s="345"/>
      <c r="W57" s="344"/>
      <c r="X57" s="345">
        <f>SUM(T57:W57)</f>
        <v>369003</v>
      </c>
      <c r="Y57" s="348">
        <f>IF(ISERROR(R57/X57-1),"         /0",IF(R57/X57&gt;5,"  *  ",(R57/X57-1)))</f>
        <v>0.08562261011428096</v>
      </c>
    </row>
    <row r="58" spans="1:25" s="137" customFormat="1" ht="19.5" customHeight="1">
      <c r="A58" s="349" t="s">
        <v>159</v>
      </c>
      <c r="B58" s="350">
        <v>22689</v>
      </c>
      <c r="C58" s="351">
        <v>22126</v>
      </c>
      <c r="D58" s="352">
        <v>1</v>
      </c>
      <c r="E58" s="351">
        <v>0</v>
      </c>
      <c r="F58" s="352">
        <f aca="true" t="shared" si="32" ref="F58:F69">SUM(B58:E58)</f>
        <v>44816</v>
      </c>
      <c r="G58" s="353">
        <f aca="true" t="shared" si="33" ref="G58:G69">F58/$F$9</f>
        <v>0.04781985181138389</v>
      </c>
      <c r="H58" s="350">
        <v>22705</v>
      </c>
      <c r="I58" s="351">
        <v>22596</v>
      </c>
      <c r="J58" s="352">
        <v>513</v>
      </c>
      <c r="K58" s="351">
        <v>444</v>
      </c>
      <c r="L58" s="352">
        <f aca="true" t="shared" si="34" ref="L58:L69">SUM(H58:K58)</f>
        <v>46258</v>
      </c>
      <c r="M58" s="354">
        <f aca="true" t="shared" si="35" ref="M58:M69">IF(ISERROR(F58/L58-1),"         /0",(F58/L58-1))</f>
        <v>-0.031172986294262572</v>
      </c>
      <c r="N58" s="350">
        <v>72229</v>
      </c>
      <c r="O58" s="351">
        <v>70999</v>
      </c>
      <c r="P58" s="352">
        <v>821</v>
      </c>
      <c r="Q58" s="351">
        <v>1015</v>
      </c>
      <c r="R58" s="352">
        <f aca="true" t="shared" si="36" ref="R58:R69">SUM(N58:Q58)</f>
        <v>145064</v>
      </c>
      <c r="S58" s="353">
        <f aca="true" t="shared" si="37" ref="S58:S69">R58/$R$9</f>
        <v>0.0496314862827774</v>
      </c>
      <c r="T58" s="364">
        <v>75281</v>
      </c>
      <c r="U58" s="351">
        <v>75242</v>
      </c>
      <c r="V58" s="352">
        <v>3576</v>
      </c>
      <c r="W58" s="351">
        <v>3994</v>
      </c>
      <c r="X58" s="352">
        <f aca="true" t="shared" si="38" ref="X58:X69">SUM(T58:W58)</f>
        <v>158093</v>
      </c>
      <c r="Y58" s="355">
        <f aca="true" t="shared" si="39" ref="Y58:Y69">IF(ISERROR(R58/X58-1),"         /0",IF(R58/X58&gt;5,"  *  ",(R58/X58-1)))</f>
        <v>-0.08241351609495673</v>
      </c>
    </row>
    <row r="59" spans="1:25" s="137" customFormat="1" ht="19.5" customHeight="1">
      <c r="A59" s="349" t="s">
        <v>187</v>
      </c>
      <c r="B59" s="350">
        <v>7829</v>
      </c>
      <c r="C59" s="351">
        <v>8494</v>
      </c>
      <c r="D59" s="352">
        <v>0</v>
      </c>
      <c r="E59" s="351">
        <v>0</v>
      </c>
      <c r="F59" s="352">
        <f t="shared" si="32"/>
        <v>16323</v>
      </c>
      <c r="G59" s="353">
        <f t="shared" si="33"/>
        <v>0.017417070713968655</v>
      </c>
      <c r="H59" s="350">
        <v>6062</v>
      </c>
      <c r="I59" s="351">
        <v>6914</v>
      </c>
      <c r="J59" s="352"/>
      <c r="K59" s="351"/>
      <c r="L59" s="352">
        <f t="shared" si="34"/>
        <v>12976</v>
      </c>
      <c r="M59" s="354">
        <f t="shared" si="35"/>
        <v>0.25793773119605423</v>
      </c>
      <c r="N59" s="350">
        <v>22014</v>
      </c>
      <c r="O59" s="351">
        <v>23842</v>
      </c>
      <c r="P59" s="352"/>
      <c r="Q59" s="351"/>
      <c r="R59" s="352">
        <f t="shared" si="36"/>
        <v>45856</v>
      </c>
      <c r="S59" s="353">
        <f t="shared" si="37"/>
        <v>0.015688947188710087</v>
      </c>
      <c r="T59" s="364">
        <v>19672</v>
      </c>
      <c r="U59" s="351">
        <v>21026</v>
      </c>
      <c r="V59" s="352"/>
      <c r="W59" s="351"/>
      <c r="X59" s="352">
        <f t="shared" si="38"/>
        <v>40698</v>
      </c>
      <c r="Y59" s="355">
        <f t="shared" si="39"/>
        <v>0.1267384146641113</v>
      </c>
    </row>
    <row r="60" spans="1:25" s="137" customFormat="1" ht="19.5" customHeight="1">
      <c r="A60" s="349" t="s">
        <v>178</v>
      </c>
      <c r="B60" s="350">
        <v>8240</v>
      </c>
      <c r="C60" s="351">
        <v>7462</v>
      </c>
      <c r="D60" s="352">
        <v>0</v>
      </c>
      <c r="E60" s="351">
        <v>0</v>
      </c>
      <c r="F60" s="352">
        <f aca="true" t="shared" si="40" ref="F60:F65">SUM(B60:E60)</f>
        <v>15702</v>
      </c>
      <c r="G60" s="353">
        <f aca="true" t="shared" si="41" ref="G60:G65">F60/$F$9</f>
        <v>0.016754447365725407</v>
      </c>
      <c r="H60" s="350">
        <v>10572</v>
      </c>
      <c r="I60" s="351">
        <v>10351</v>
      </c>
      <c r="J60" s="352"/>
      <c r="K60" s="351"/>
      <c r="L60" s="352">
        <f aca="true" t="shared" si="42" ref="L60:L65">SUM(H60:K60)</f>
        <v>20923</v>
      </c>
      <c r="M60" s="354">
        <f aca="true" t="shared" si="43" ref="M60:M65">IF(ISERROR(F60/L60-1),"         /0",(F60/L60-1))</f>
        <v>-0.2495340056397266</v>
      </c>
      <c r="N60" s="350">
        <v>28940</v>
      </c>
      <c r="O60" s="351">
        <v>26632</v>
      </c>
      <c r="P60" s="352"/>
      <c r="Q60" s="351"/>
      <c r="R60" s="352">
        <f aca="true" t="shared" si="44" ref="R60:R65">SUM(N60:Q60)</f>
        <v>55572</v>
      </c>
      <c r="S60" s="353">
        <f aca="true" t="shared" si="45" ref="S60:S65">R60/$R$9</f>
        <v>0.019013131829444283</v>
      </c>
      <c r="T60" s="364">
        <v>19999</v>
      </c>
      <c r="U60" s="351">
        <v>19329</v>
      </c>
      <c r="V60" s="352"/>
      <c r="W60" s="351"/>
      <c r="X60" s="352">
        <f aca="true" t="shared" si="46" ref="X60:X65">SUM(T60:W60)</f>
        <v>39328</v>
      </c>
      <c r="Y60" s="355">
        <f aca="true" t="shared" si="47" ref="Y60:Y65">IF(ISERROR(R60/X60-1),"         /0",IF(R60/X60&gt;5,"  *  ",(R60/X60-1)))</f>
        <v>0.4130390561432058</v>
      </c>
    </row>
    <row r="61" spans="1:25" s="137" customFormat="1" ht="19.5" customHeight="1">
      <c r="A61" s="349" t="s">
        <v>184</v>
      </c>
      <c r="B61" s="350">
        <v>7296</v>
      </c>
      <c r="C61" s="351">
        <v>7348</v>
      </c>
      <c r="D61" s="352">
        <v>0</v>
      </c>
      <c r="E61" s="351">
        <v>0</v>
      </c>
      <c r="F61" s="352">
        <f t="shared" si="40"/>
        <v>14644</v>
      </c>
      <c r="G61" s="353">
        <f t="shared" si="41"/>
        <v>0.015625533513162836</v>
      </c>
      <c r="H61" s="350">
        <v>7568</v>
      </c>
      <c r="I61" s="351">
        <v>7317</v>
      </c>
      <c r="J61" s="352"/>
      <c r="K61" s="351"/>
      <c r="L61" s="352">
        <f t="shared" si="42"/>
        <v>14885</v>
      </c>
      <c r="M61" s="354">
        <f t="shared" si="43"/>
        <v>-0.01619079610345986</v>
      </c>
      <c r="N61" s="350">
        <v>23020</v>
      </c>
      <c r="O61" s="351">
        <v>21843</v>
      </c>
      <c r="P61" s="352">
        <v>118</v>
      </c>
      <c r="Q61" s="351">
        <v>0</v>
      </c>
      <c r="R61" s="352">
        <f t="shared" si="44"/>
        <v>44981</v>
      </c>
      <c r="S61" s="353">
        <f t="shared" si="45"/>
        <v>0.015389578975387485</v>
      </c>
      <c r="T61" s="364">
        <v>22125</v>
      </c>
      <c r="U61" s="351">
        <v>20287</v>
      </c>
      <c r="V61" s="352"/>
      <c r="W61" s="351"/>
      <c r="X61" s="352">
        <f t="shared" si="46"/>
        <v>42412</v>
      </c>
      <c r="Y61" s="355">
        <f t="shared" si="47"/>
        <v>0.06057247948693756</v>
      </c>
    </row>
    <row r="62" spans="1:25" s="137" customFormat="1" ht="19.5" customHeight="1">
      <c r="A62" s="349" t="s">
        <v>190</v>
      </c>
      <c r="B62" s="350">
        <v>7518</v>
      </c>
      <c r="C62" s="351">
        <v>7100</v>
      </c>
      <c r="D62" s="352">
        <v>0</v>
      </c>
      <c r="E62" s="351">
        <v>0</v>
      </c>
      <c r="F62" s="352">
        <f t="shared" si="40"/>
        <v>14618</v>
      </c>
      <c r="G62" s="353">
        <f t="shared" si="41"/>
        <v>0.015597790828695326</v>
      </c>
      <c r="H62" s="350">
        <v>6702</v>
      </c>
      <c r="I62" s="351">
        <v>7006</v>
      </c>
      <c r="J62" s="352"/>
      <c r="K62" s="351"/>
      <c r="L62" s="352">
        <f t="shared" si="42"/>
        <v>13708</v>
      </c>
      <c r="M62" s="354">
        <f t="shared" si="43"/>
        <v>0.06638459293843013</v>
      </c>
      <c r="N62" s="350">
        <v>25375</v>
      </c>
      <c r="O62" s="351">
        <v>24886</v>
      </c>
      <c r="P62" s="352"/>
      <c r="Q62" s="351"/>
      <c r="R62" s="352">
        <f t="shared" si="44"/>
        <v>50261</v>
      </c>
      <c r="S62" s="353">
        <f t="shared" si="45"/>
        <v>0.017196052308351313</v>
      </c>
      <c r="T62" s="364">
        <v>18822</v>
      </c>
      <c r="U62" s="351">
        <v>19349</v>
      </c>
      <c r="V62" s="352"/>
      <c r="W62" s="351"/>
      <c r="X62" s="352">
        <f t="shared" si="46"/>
        <v>38171</v>
      </c>
      <c r="Y62" s="355">
        <f t="shared" si="47"/>
        <v>0.3167325980456368</v>
      </c>
    </row>
    <row r="63" spans="1:25" s="137" customFormat="1" ht="19.5" customHeight="1">
      <c r="A63" s="349" t="s">
        <v>193</v>
      </c>
      <c r="B63" s="350">
        <v>6605</v>
      </c>
      <c r="C63" s="351">
        <v>6313</v>
      </c>
      <c r="D63" s="352">
        <v>0</v>
      </c>
      <c r="E63" s="351">
        <v>0</v>
      </c>
      <c r="F63" s="352">
        <f t="shared" si="40"/>
        <v>12918</v>
      </c>
      <c r="G63" s="353">
        <f t="shared" si="41"/>
        <v>0.013783846075050364</v>
      </c>
      <c r="H63" s="350">
        <v>5992</v>
      </c>
      <c r="I63" s="351">
        <v>6070</v>
      </c>
      <c r="J63" s="352"/>
      <c r="K63" s="351"/>
      <c r="L63" s="352">
        <f t="shared" si="42"/>
        <v>12062</v>
      </c>
      <c r="M63" s="354">
        <f t="shared" si="43"/>
        <v>0.07096667219366615</v>
      </c>
      <c r="N63" s="350">
        <v>20264</v>
      </c>
      <c r="O63" s="351">
        <v>18441</v>
      </c>
      <c r="P63" s="352">
        <v>0</v>
      </c>
      <c r="Q63" s="351">
        <v>0</v>
      </c>
      <c r="R63" s="352">
        <f t="shared" si="44"/>
        <v>38705</v>
      </c>
      <c r="S63" s="353">
        <f t="shared" si="45"/>
        <v>0.0132423390818873</v>
      </c>
      <c r="T63" s="364">
        <v>18108</v>
      </c>
      <c r="U63" s="351">
        <v>16485</v>
      </c>
      <c r="V63" s="352">
        <v>97</v>
      </c>
      <c r="W63" s="351"/>
      <c r="X63" s="352">
        <f t="shared" si="46"/>
        <v>34690</v>
      </c>
      <c r="Y63" s="355">
        <f t="shared" si="47"/>
        <v>0.11573940616892475</v>
      </c>
    </row>
    <row r="64" spans="1:25" s="137" customFormat="1" ht="19.5" customHeight="1">
      <c r="A64" s="349" t="s">
        <v>189</v>
      </c>
      <c r="B64" s="350">
        <v>5036</v>
      </c>
      <c r="C64" s="351">
        <v>4968</v>
      </c>
      <c r="D64" s="352">
        <v>0</v>
      </c>
      <c r="E64" s="351">
        <v>0</v>
      </c>
      <c r="F64" s="352">
        <f t="shared" si="40"/>
        <v>10004</v>
      </c>
      <c r="G64" s="353">
        <f t="shared" si="41"/>
        <v>0.010674531362037764</v>
      </c>
      <c r="H64" s="350">
        <v>5129</v>
      </c>
      <c r="I64" s="351">
        <v>3671</v>
      </c>
      <c r="J64" s="352"/>
      <c r="K64" s="351"/>
      <c r="L64" s="352">
        <f t="shared" si="42"/>
        <v>8800</v>
      </c>
      <c r="M64" s="354">
        <f t="shared" si="43"/>
        <v>0.13681818181818173</v>
      </c>
      <c r="N64" s="350">
        <v>17197</v>
      </c>
      <c r="O64" s="351">
        <v>15202</v>
      </c>
      <c r="P64" s="352"/>
      <c r="Q64" s="351"/>
      <c r="R64" s="352">
        <f t="shared" si="44"/>
        <v>32399</v>
      </c>
      <c r="S64" s="353">
        <f t="shared" si="45"/>
        <v>0.01108483513535891</v>
      </c>
      <c r="T64" s="364">
        <v>17040</v>
      </c>
      <c r="U64" s="351">
        <v>11672</v>
      </c>
      <c r="V64" s="352"/>
      <c r="W64" s="351"/>
      <c r="X64" s="352">
        <f t="shared" si="46"/>
        <v>28712</v>
      </c>
      <c r="Y64" s="355">
        <f t="shared" si="47"/>
        <v>0.12841320702145453</v>
      </c>
    </row>
    <row r="65" spans="1:25" s="137" customFormat="1" ht="19.5" customHeight="1">
      <c r="A65" s="349" t="s">
        <v>161</v>
      </c>
      <c r="B65" s="350">
        <v>3513</v>
      </c>
      <c r="C65" s="351">
        <v>4310</v>
      </c>
      <c r="D65" s="352">
        <v>0</v>
      </c>
      <c r="E65" s="351">
        <v>0</v>
      </c>
      <c r="F65" s="352">
        <f t="shared" si="40"/>
        <v>7823</v>
      </c>
      <c r="G65" s="353">
        <f t="shared" si="41"/>
        <v>0.008347346945743845</v>
      </c>
      <c r="H65" s="350">
        <v>3643</v>
      </c>
      <c r="I65" s="351">
        <v>4960</v>
      </c>
      <c r="J65" s="352">
        <v>151</v>
      </c>
      <c r="K65" s="351">
        <v>150</v>
      </c>
      <c r="L65" s="352">
        <f t="shared" si="42"/>
        <v>8904</v>
      </c>
      <c r="M65" s="354">
        <f t="shared" si="43"/>
        <v>-0.12140610961365683</v>
      </c>
      <c r="N65" s="350">
        <v>12485</v>
      </c>
      <c r="O65" s="351">
        <v>13735</v>
      </c>
      <c r="P65" s="352"/>
      <c r="Q65" s="351"/>
      <c r="R65" s="352">
        <f t="shared" si="44"/>
        <v>26220</v>
      </c>
      <c r="S65" s="353">
        <f t="shared" si="45"/>
        <v>0.008970782346649915</v>
      </c>
      <c r="T65" s="364">
        <v>13854</v>
      </c>
      <c r="U65" s="351">
        <v>14114</v>
      </c>
      <c r="V65" s="352">
        <v>151</v>
      </c>
      <c r="W65" s="351">
        <v>150</v>
      </c>
      <c r="X65" s="352">
        <f t="shared" si="46"/>
        <v>28269</v>
      </c>
      <c r="Y65" s="355">
        <f t="shared" si="47"/>
        <v>-0.07248222434468854</v>
      </c>
    </row>
    <row r="66" spans="1:25" s="137" customFormat="1" ht="19.5" customHeight="1">
      <c r="A66" s="349" t="s">
        <v>160</v>
      </c>
      <c r="B66" s="350">
        <v>2283</v>
      </c>
      <c r="C66" s="351">
        <v>1890</v>
      </c>
      <c r="D66" s="352">
        <v>0</v>
      </c>
      <c r="E66" s="351">
        <v>0</v>
      </c>
      <c r="F66" s="352">
        <f t="shared" si="32"/>
        <v>4173</v>
      </c>
      <c r="G66" s="353">
        <f t="shared" si="33"/>
        <v>0.0044527008570355445</v>
      </c>
      <c r="H66" s="350">
        <v>5775</v>
      </c>
      <c r="I66" s="351">
        <v>5499</v>
      </c>
      <c r="J66" s="352"/>
      <c r="K66" s="351"/>
      <c r="L66" s="352">
        <f t="shared" si="34"/>
        <v>11274</v>
      </c>
      <c r="M66" s="354">
        <f t="shared" si="35"/>
        <v>-0.6298563065460352</v>
      </c>
      <c r="N66" s="350">
        <v>9411</v>
      </c>
      <c r="O66" s="351">
        <v>8505</v>
      </c>
      <c r="P66" s="352"/>
      <c r="Q66" s="351"/>
      <c r="R66" s="352">
        <f t="shared" si="36"/>
        <v>17916</v>
      </c>
      <c r="S66" s="353">
        <f t="shared" si="37"/>
        <v>0.006129692468443169</v>
      </c>
      <c r="T66" s="364">
        <v>17171</v>
      </c>
      <c r="U66" s="351">
        <v>15089</v>
      </c>
      <c r="V66" s="352"/>
      <c r="W66" s="351"/>
      <c r="X66" s="352">
        <f t="shared" si="38"/>
        <v>32260</v>
      </c>
      <c r="Y66" s="355">
        <f t="shared" si="39"/>
        <v>-0.44463732176069437</v>
      </c>
    </row>
    <row r="67" spans="1:25" s="137" customFormat="1" ht="19.5" customHeight="1">
      <c r="A67" s="349" t="s">
        <v>201</v>
      </c>
      <c r="B67" s="350">
        <v>2236</v>
      </c>
      <c r="C67" s="351">
        <v>1906</v>
      </c>
      <c r="D67" s="352">
        <v>0</v>
      </c>
      <c r="E67" s="351">
        <v>0</v>
      </c>
      <c r="F67" s="352">
        <f t="shared" si="32"/>
        <v>4142</v>
      </c>
      <c r="G67" s="353">
        <f t="shared" si="33"/>
        <v>0.004419623040939666</v>
      </c>
      <c r="H67" s="350">
        <v>1936</v>
      </c>
      <c r="I67" s="351">
        <v>2279</v>
      </c>
      <c r="J67" s="352"/>
      <c r="K67" s="351"/>
      <c r="L67" s="352">
        <f t="shared" si="34"/>
        <v>4215</v>
      </c>
      <c r="M67" s="354">
        <f t="shared" si="35"/>
        <v>-0.017319098457888482</v>
      </c>
      <c r="N67" s="350">
        <v>8210</v>
      </c>
      <c r="O67" s="351">
        <v>7920</v>
      </c>
      <c r="P67" s="352"/>
      <c r="Q67" s="351"/>
      <c r="R67" s="352">
        <f t="shared" si="36"/>
        <v>16130</v>
      </c>
      <c r="S67" s="353">
        <f t="shared" si="37"/>
        <v>0.005518639178164117</v>
      </c>
      <c r="T67" s="364">
        <v>6584</v>
      </c>
      <c r="U67" s="351">
        <v>6694</v>
      </c>
      <c r="V67" s="352"/>
      <c r="W67" s="351"/>
      <c r="X67" s="352">
        <f t="shared" si="38"/>
        <v>13278</v>
      </c>
      <c r="Y67" s="355">
        <f t="shared" si="39"/>
        <v>0.2147913842446152</v>
      </c>
    </row>
    <row r="68" spans="1:25" s="137" customFormat="1" ht="19.5" customHeight="1">
      <c r="A68" s="349" t="s">
        <v>205</v>
      </c>
      <c r="B68" s="350">
        <v>578</v>
      </c>
      <c r="C68" s="351">
        <v>574</v>
      </c>
      <c r="D68" s="352">
        <v>0</v>
      </c>
      <c r="E68" s="351">
        <v>0</v>
      </c>
      <c r="F68" s="352">
        <f t="shared" si="32"/>
        <v>1152</v>
      </c>
      <c r="G68" s="353">
        <f t="shared" si="33"/>
        <v>0.00122921432717588</v>
      </c>
      <c r="H68" s="350">
        <v>352</v>
      </c>
      <c r="I68" s="351">
        <v>326</v>
      </c>
      <c r="J68" s="352"/>
      <c r="K68" s="351"/>
      <c r="L68" s="352">
        <f t="shared" si="34"/>
        <v>678</v>
      </c>
      <c r="M68" s="354">
        <f t="shared" si="35"/>
        <v>0.6991150442477876</v>
      </c>
      <c r="N68" s="350">
        <v>1861</v>
      </c>
      <c r="O68" s="351">
        <v>1581</v>
      </c>
      <c r="P68" s="352"/>
      <c r="Q68" s="351"/>
      <c r="R68" s="352">
        <f t="shared" si="36"/>
        <v>3442</v>
      </c>
      <c r="S68" s="353">
        <f t="shared" si="37"/>
        <v>0.001177629017435889</v>
      </c>
      <c r="T68" s="364">
        <v>1138</v>
      </c>
      <c r="U68" s="351">
        <v>940</v>
      </c>
      <c r="V68" s="352"/>
      <c r="W68" s="351"/>
      <c r="X68" s="352">
        <f t="shared" si="38"/>
        <v>2078</v>
      </c>
      <c r="Y68" s="355">
        <f t="shared" si="39"/>
        <v>0.6564003849855631</v>
      </c>
    </row>
    <row r="69" spans="1:25" s="137" customFormat="1" ht="19.5" customHeight="1" thickBot="1">
      <c r="A69" s="356" t="s">
        <v>172</v>
      </c>
      <c r="B69" s="357">
        <v>174</v>
      </c>
      <c r="C69" s="358">
        <v>217</v>
      </c>
      <c r="D69" s="359">
        <v>51</v>
      </c>
      <c r="E69" s="358">
        <v>15</v>
      </c>
      <c r="F69" s="359">
        <f t="shared" si="32"/>
        <v>457</v>
      </c>
      <c r="G69" s="360">
        <f t="shared" si="33"/>
        <v>0.00048763103083279273</v>
      </c>
      <c r="H69" s="357">
        <v>284</v>
      </c>
      <c r="I69" s="358">
        <v>340</v>
      </c>
      <c r="J69" s="359">
        <v>78</v>
      </c>
      <c r="K69" s="358">
        <v>13</v>
      </c>
      <c r="L69" s="359">
        <f t="shared" si="34"/>
        <v>715</v>
      </c>
      <c r="M69" s="361">
        <f t="shared" si="35"/>
        <v>-0.3608391608391608</v>
      </c>
      <c r="N69" s="357">
        <v>576</v>
      </c>
      <c r="O69" s="358">
        <v>622</v>
      </c>
      <c r="P69" s="359">
        <v>99</v>
      </c>
      <c r="Q69" s="358">
        <v>95</v>
      </c>
      <c r="R69" s="359">
        <f t="shared" si="36"/>
        <v>1392</v>
      </c>
      <c r="S69" s="360">
        <f t="shared" si="37"/>
        <v>0.00047625206050864544</v>
      </c>
      <c r="T69" s="365">
        <v>744</v>
      </c>
      <c r="U69" s="358">
        <v>896</v>
      </c>
      <c r="V69" s="359">
        <v>138</v>
      </c>
      <c r="W69" s="358">
        <v>66</v>
      </c>
      <c r="X69" s="359">
        <f t="shared" si="38"/>
        <v>1844</v>
      </c>
      <c r="Y69" s="362">
        <f t="shared" si="39"/>
        <v>-0.24511930585683295</v>
      </c>
    </row>
    <row r="70" spans="1:25" s="174" customFormat="1" ht="19.5" customHeight="1">
      <c r="A70" s="183" t="s">
        <v>52</v>
      </c>
      <c r="B70" s="180">
        <f>SUM(B71:B78)</f>
        <v>9931</v>
      </c>
      <c r="C70" s="179">
        <f>SUM(C71:C78)</f>
        <v>10182</v>
      </c>
      <c r="D70" s="178">
        <f>SUM(D71:D78)</f>
        <v>32</v>
      </c>
      <c r="E70" s="179">
        <f>SUM(E71:E78)</f>
        <v>31</v>
      </c>
      <c r="F70" s="178">
        <f aca="true" t="shared" si="48" ref="F70:F79">SUM(B70:E70)</f>
        <v>20176</v>
      </c>
      <c r="G70" s="181">
        <f aca="true" t="shared" si="49" ref="G70:G79">F70/$F$9</f>
        <v>0.021528323146788677</v>
      </c>
      <c r="H70" s="180">
        <f>SUM(H71:H78)</f>
        <v>11336</v>
      </c>
      <c r="I70" s="179">
        <f>SUM(I71:I78)</f>
        <v>11413</v>
      </c>
      <c r="J70" s="178">
        <f>SUM(J71:J78)</f>
        <v>463</v>
      </c>
      <c r="K70" s="179">
        <f>SUM(K71:K78)</f>
        <v>456</v>
      </c>
      <c r="L70" s="178">
        <f aca="true" t="shared" si="50" ref="L70:L79">SUM(H70:K70)</f>
        <v>23668</v>
      </c>
      <c r="M70" s="182">
        <f aca="true" t="shared" si="51" ref="M70:M79">IF(ISERROR(F70/L70-1),"         /0",(F70/L70-1))</f>
        <v>-0.14754098360655743</v>
      </c>
      <c r="N70" s="180">
        <f>SUM(N71:N78)</f>
        <v>34217</v>
      </c>
      <c r="O70" s="179">
        <f>SUM(O71:O78)</f>
        <v>34944</v>
      </c>
      <c r="P70" s="178">
        <f>SUM(P71:P78)</f>
        <v>514</v>
      </c>
      <c r="Q70" s="179">
        <f>SUM(Q71:Q78)</f>
        <v>537</v>
      </c>
      <c r="R70" s="178">
        <f aca="true" t="shared" si="52" ref="R70:R79">SUM(N70:Q70)</f>
        <v>70212</v>
      </c>
      <c r="S70" s="181">
        <f aca="true" t="shared" si="53" ref="S70:S79">R70/$R$9</f>
        <v>0.024021989707207623</v>
      </c>
      <c r="T70" s="180">
        <f>SUM(T71:T78)</f>
        <v>32696</v>
      </c>
      <c r="U70" s="179">
        <f>SUM(U71:U78)</f>
        <v>33081</v>
      </c>
      <c r="V70" s="178">
        <f>SUM(V71:V78)</f>
        <v>544</v>
      </c>
      <c r="W70" s="179">
        <f>SUM(W71:W78)</f>
        <v>528</v>
      </c>
      <c r="X70" s="178">
        <f aca="true" t="shared" si="54" ref="X70:X79">SUM(T70:W70)</f>
        <v>66849</v>
      </c>
      <c r="Y70" s="175">
        <f aca="true" t="shared" si="55" ref="Y70:Y79">IF(ISERROR(R70/X70-1),"         /0",IF(R70/X70&gt;5,"  *  ",(R70/X70-1)))</f>
        <v>0.050307409235740286</v>
      </c>
    </row>
    <row r="71" spans="1:25" ht="19.5" customHeight="1">
      <c r="A71" s="342" t="s">
        <v>159</v>
      </c>
      <c r="B71" s="343">
        <v>5472</v>
      </c>
      <c r="C71" s="344">
        <v>5801</v>
      </c>
      <c r="D71" s="345">
        <v>1</v>
      </c>
      <c r="E71" s="344">
        <v>0</v>
      </c>
      <c r="F71" s="345">
        <f t="shared" si="48"/>
        <v>11274</v>
      </c>
      <c r="G71" s="346">
        <f t="shared" si="49"/>
        <v>0.012029654795643118</v>
      </c>
      <c r="H71" s="343">
        <v>5336</v>
      </c>
      <c r="I71" s="344">
        <v>5152</v>
      </c>
      <c r="J71" s="345">
        <v>5</v>
      </c>
      <c r="K71" s="344">
        <v>0</v>
      </c>
      <c r="L71" s="345">
        <f t="shared" si="50"/>
        <v>10493</v>
      </c>
      <c r="M71" s="347">
        <f t="shared" si="51"/>
        <v>0.0744305727627943</v>
      </c>
      <c r="N71" s="343">
        <v>16556</v>
      </c>
      <c r="O71" s="344">
        <v>16845</v>
      </c>
      <c r="P71" s="345">
        <v>425</v>
      </c>
      <c r="Q71" s="344">
        <v>419</v>
      </c>
      <c r="R71" s="345">
        <f t="shared" si="52"/>
        <v>34245</v>
      </c>
      <c r="S71" s="346">
        <f t="shared" si="53"/>
        <v>0.01171641653169437</v>
      </c>
      <c r="T71" s="363">
        <v>16632</v>
      </c>
      <c r="U71" s="344">
        <v>16368</v>
      </c>
      <c r="V71" s="345">
        <v>8</v>
      </c>
      <c r="W71" s="344">
        <v>0</v>
      </c>
      <c r="X71" s="345">
        <f t="shared" si="54"/>
        <v>33008</v>
      </c>
      <c r="Y71" s="348">
        <f t="shared" si="55"/>
        <v>0.03747576345128456</v>
      </c>
    </row>
    <row r="72" spans="1:25" ht="19.5" customHeight="1">
      <c r="A72" s="349" t="s">
        <v>164</v>
      </c>
      <c r="B72" s="350">
        <v>1403</v>
      </c>
      <c r="C72" s="351">
        <v>1537</v>
      </c>
      <c r="D72" s="352">
        <v>0</v>
      </c>
      <c r="E72" s="351">
        <v>0</v>
      </c>
      <c r="F72" s="352">
        <f t="shared" si="48"/>
        <v>2940</v>
      </c>
      <c r="G72" s="353">
        <f t="shared" si="49"/>
        <v>0.003137057397480111</v>
      </c>
      <c r="H72" s="350">
        <v>637</v>
      </c>
      <c r="I72" s="351">
        <v>503</v>
      </c>
      <c r="J72" s="352"/>
      <c r="K72" s="351"/>
      <c r="L72" s="352">
        <f t="shared" si="50"/>
        <v>1140</v>
      </c>
      <c r="M72" s="354">
        <f t="shared" si="51"/>
        <v>1.5789473684210527</v>
      </c>
      <c r="N72" s="350">
        <v>5189</v>
      </c>
      <c r="O72" s="351">
        <v>5736</v>
      </c>
      <c r="P72" s="352"/>
      <c r="Q72" s="351"/>
      <c r="R72" s="352">
        <f t="shared" si="52"/>
        <v>10925</v>
      </c>
      <c r="S72" s="353">
        <f t="shared" si="53"/>
        <v>0.003737825977770798</v>
      </c>
      <c r="T72" s="364">
        <v>1636</v>
      </c>
      <c r="U72" s="351">
        <v>1944</v>
      </c>
      <c r="V72" s="352"/>
      <c r="W72" s="351"/>
      <c r="X72" s="352">
        <f t="shared" si="54"/>
        <v>3580</v>
      </c>
      <c r="Y72" s="355">
        <f t="shared" si="55"/>
        <v>2.0516759776536313</v>
      </c>
    </row>
    <row r="73" spans="1:25" ht="19.5" customHeight="1">
      <c r="A73" s="349" t="s">
        <v>178</v>
      </c>
      <c r="B73" s="350">
        <v>1355</v>
      </c>
      <c r="C73" s="351">
        <v>1259</v>
      </c>
      <c r="D73" s="352">
        <v>0</v>
      </c>
      <c r="E73" s="351">
        <v>0</v>
      </c>
      <c r="F73" s="352">
        <f t="shared" si="48"/>
        <v>2614</v>
      </c>
      <c r="G73" s="353">
        <f t="shared" si="49"/>
        <v>0.002789206815310547</v>
      </c>
      <c r="H73" s="350">
        <v>2548</v>
      </c>
      <c r="I73" s="351">
        <v>2610</v>
      </c>
      <c r="J73" s="352"/>
      <c r="K73" s="351"/>
      <c r="L73" s="352">
        <f t="shared" si="50"/>
        <v>5158</v>
      </c>
      <c r="M73" s="354">
        <f t="shared" si="51"/>
        <v>-0.4932144241954246</v>
      </c>
      <c r="N73" s="350">
        <v>5529</v>
      </c>
      <c r="O73" s="351">
        <v>5396</v>
      </c>
      <c r="P73" s="352"/>
      <c r="Q73" s="351"/>
      <c r="R73" s="352">
        <f t="shared" si="52"/>
        <v>10925</v>
      </c>
      <c r="S73" s="353">
        <f t="shared" si="53"/>
        <v>0.003737825977770798</v>
      </c>
      <c r="T73" s="364">
        <v>5763</v>
      </c>
      <c r="U73" s="351">
        <v>5810</v>
      </c>
      <c r="V73" s="352"/>
      <c r="W73" s="351"/>
      <c r="X73" s="352">
        <f t="shared" si="54"/>
        <v>11573</v>
      </c>
      <c r="Y73" s="355">
        <f t="shared" si="55"/>
        <v>-0.05599239609435758</v>
      </c>
    </row>
    <row r="74" spans="1:25" ht="19.5" customHeight="1">
      <c r="A74" s="349" t="s">
        <v>161</v>
      </c>
      <c r="B74" s="350">
        <v>919</v>
      </c>
      <c r="C74" s="351">
        <v>915</v>
      </c>
      <c r="D74" s="352">
        <v>0</v>
      </c>
      <c r="E74" s="351">
        <v>0</v>
      </c>
      <c r="F74" s="352">
        <f t="shared" si="48"/>
        <v>1834</v>
      </c>
      <c r="G74" s="353">
        <f t="shared" si="49"/>
        <v>0.001956926281285212</v>
      </c>
      <c r="H74" s="350">
        <v>1041</v>
      </c>
      <c r="I74" s="351">
        <v>1151</v>
      </c>
      <c r="J74" s="352">
        <v>398</v>
      </c>
      <c r="K74" s="351">
        <v>409</v>
      </c>
      <c r="L74" s="352">
        <f t="shared" si="50"/>
        <v>2999</v>
      </c>
      <c r="M74" s="354">
        <f t="shared" si="51"/>
        <v>-0.3884628209403135</v>
      </c>
      <c r="N74" s="350">
        <v>3099</v>
      </c>
      <c r="O74" s="351">
        <v>3196</v>
      </c>
      <c r="P74" s="352"/>
      <c r="Q74" s="351"/>
      <c r="R74" s="352">
        <f t="shared" si="52"/>
        <v>6295</v>
      </c>
      <c r="S74" s="353">
        <f t="shared" si="53"/>
        <v>0.002153740460418048</v>
      </c>
      <c r="T74" s="364">
        <v>3476</v>
      </c>
      <c r="U74" s="351">
        <v>3444</v>
      </c>
      <c r="V74" s="352">
        <v>398</v>
      </c>
      <c r="W74" s="351">
        <v>409</v>
      </c>
      <c r="X74" s="352">
        <f t="shared" si="54"/>
        <v>7727</v>
      </c>
      <c r="Y74" s="355">
        <f t="shared" si="55"/>
        <v>-0.1853241879125146</v>
      </c>
    </row>
    <row r="75" spans="1:25" ht="19.5" customHeight="1">
      <c r="A75" s="349" t="s">
        <v>207</v>
      </c>
      <c r="B75" s="350">
        <v>243</v>
      </c>
      <c r="C75" s="351">
        <v>224</v>
      </c>
      <c r="D75" s="352">
        <v>0</v>
      </c>
      <c r="E75" s="351">
        <v>0</v>
      </c>
      <c r="F75" s="352">
        <f t="shared" si="48"/>
        <v>467</v>
      </c>
      <c r="G75" s="353">
        <f t="shared" si="49"/>
        <v>0.0004983012940895277</v>
      </c>
      <c r="H75" s="350">
        <v>276</v>
      </c>
      <c r="I75" s="351">
        <v>275</v>
      </c>
      <c r="J75" s="352">
        <v>0</v>
      </c>
      <c r="K75" s="351">
        <v>0</v>
      </c>
      <c r="L75" s="352">
        <f t="shared" si="50"/>
        <v>551</v>
      </c>
      <c r="M75" s="354">
        <f t="shared" si="51"/>
        <v>-0.15245009074410165</v>
      </c>
      <c r="N75" s="350">
        <v>828</v>
      </c>
      <c r="O75" s="351">
        <v>958</v>
      </c>
      <c r="P75" s="352">
        <v>0</v>
      </c>
      <c r="Q75" s="351">
        <v>0</v>
      </c>
      <c r="R75" s="352">
        <f t="shared" si="52"/>
        <v>1786</v>
      </c>
      <c r="S75" s="353">
        <f t="shared" si="53"/>
        <v>0.0006110532902790523</v>
      </c>
      <c r="T75" s="364">
        <v>660</v>
      </c>
      <c r="U75" s="351">
        <v>772</v>
      </c>
      <c r="V75" s="352">
        <v>0</v>
      </c>
      <c r="W75" s="351">
        <v>0</v>
      </c>
      <c r="X75" s="352">
        <f t="shared" si="54"/>
        <v>1432</v>
      </c>
      <c r="Y75" s="355">
        <f t="shared" si="55"/>
        <v>0.2472067039106145</v>
      </c>
    </row>
    <row r="76" spans="1:25" ht="19.5" customHeight="1">
      <c r="A76" s="349" t="s">
        <v>189</v>
      </c>
      <c r="B76" s="350">
        <v>265</v>
      </c>
      <c r="C76" s="351">
        <v>191</v>
      </c>
      <c r="D76" s="352">
        <v>0</v>
      </c>
      <c r="E76" s="351">
        <v>0</v>
      </c>
      <c r="F76" s="352">
        <f t="shared" si="48"/>
        <v>456</v>
      </c>
      <c r="G76" s="353">
        <f t="shared" si="49"/>
        <v>0.0004865640045071192</v>
      </c>
      <c r="H76" s="350">
        <v>264</v>
      </c>
      <c r="I76" s="351">
        <v>346</v>
      </c>
      <c r="J76" s="352"/>
      <c r="K76" s="351"/>
      <c r="L76" s="352">
        <f t="shared" si="50"/>
        <v>610</v>
      </c>
      <c r="M76" s="354">
        <f t="shared" si="51"/>
        <v>-0.2524590163934426</v>
      </c>
      <c r="N76" s="350">
        <v>834</v>
      </c>
      <c r="O76" s="351">
        <v>688</v>
      </c>
      <c r="P76" s="352"/>
      <c r="Q76" s="351"/>
      <c r="R76" s="352">
        <f t="shared" si="52"/>
        <v>1522</v>
      </c>
      <c r="S76" s="353">
        <f t="shared" si="53"/>
        <v>0.0005207296236308609</v>
      </c>
      <c r="T76" s="364">
        <v>604</v>
      </c>
      <c r="U76" s="351">
        <v>834</v>
      </c>
      <c r="V76" s="352"/>
      <c r="W76" s="351"/>
      <c r="X76" s="352">
        <f t="shared" si="54"/>
        <v>1438</v>
      </c>
      <c r="Y76" s="355">
        <f t="shared" si="55"/>
        <v>0.05841446453407517</v>
      </c>
    </row>
    <row r="77" spans="1:25" ht="19.5" customHeight="1">
      <c r="A77" s="349" t="s">
        <v>184</v>
      </c>
      <c r="B77" s="350">
        <v>197</v>
      </c>
      <c r="C77" s="351">
        <v>204</v>
      </c>
      <c r="D77" s="352">
        <v>0</v>
      </c>
      <c r="E77" s="351">
        <v>0</v>
      </c>
      <c r="F77" s="352">
        <f t="shared" si="48"/>
        <v>401</v>
      </c>
      <c r="G77" s="353">
        <f t="shared" si="49"/>
        <v>0.0004278775565950763</v>
      </c>
      <c r="H77" s="350">
        <v>193</v>
      </c>
      <c r="I77" s="351">
        <v>183</v>
      </c>
      <c r="J77" s="352"/>
      <c r="K77" s="351"/>
      <c r="L77" s="352">
        <f t="shared" si="50"/>
        <v>376</v>
      </c>
      <c r="M77" s="354">
        <f t="shared" si="51"/>
        <v>0.0664893617021276</v>
      </c>
      <c r="N77" s="350">
        <v>480</v>
      </c>
      <c r="O77" s="351">
        <v>561</v>
      </c>
      <c r="P77" s="352"/>
      <c r="Q77" s="351"/>
      <c r="R77" s="352">
        <f t="shared" si="52"/>
        <v>1041</v>
      </c>
      <c r="S77" s="353">
        <f t="shared" si="53"/>
        <v>0.0003561626400786637</v>
      </c>
      <c r="T77" s="364">
        <v>308</v>
      </c>
      <c r="U77" s="351">
        <v>314</v>
      </c>
      <c r="V77" s="352"/>
      <c r="W77" s="351"/>
      <c r="X77" s="352">
        <f t="shared" si="54"/>
        <v>622</v>
      </c>
      <c r="Y77" s="355">
        <f t="shared" si="55"/>
        <v>0.6736334405144695</v>
      </c>
    </row>
    <row r="78" spans="1:25" ht="19.5" customHeight="1" thickBot="1">
      <c r="A78" s="349" t="s">
        <v>172</v>
      </c>
      <c r="B78" s="350">
        <v>77</v>
      </c>
      <c r="C78" s="351">
        <v>51</v>
      </c>
      <c r="D78" s="352">
        <v>31</v>
      </c>
      <c r="E78" s="351">
        <v>31</v>
      </c>
      <c r="F78" s="352">
        <f t="shared" si="48"/>
        <v>190</v>
      </c>
      <c r="G78" s="353">
        <f t="shared" si="49"/>
        <v>0.00020273500187796635</v>
      </c>
      <c r="H78" s="350">
        <v>1041</v>
      </c>
      <c r="I78" s="351">
        <v>1193</v>
      </c>
      <c r="J78" s="352">
        <v>60</v>
      </c>
      <c r="K78" s="351">
        <v>47</v>
      </c>
      <c r="L78" s="352">
        <f t="shared" si="50"/>
        <v>2341</v>
      </c>
      <c r="M78" s="354">
        <f t="shared" si="51"/>
        <v>-0.9188381033746262</v>
      </c>
      <c r="N78" s="350">
        <v>1702</v>
      </c>
      <c r="O78" s="351">
        <v>1564</v>
      </c>
      <c r="P78" s="352">
        <v>89</v>
      </c>
      <c r="Q78" s="351">
        <v>118</v>
      </c>
      <c r="R78" s="352">
        <f t="shared" si="52"/>
        <v>3473</v>
      </c>
      <c r="S78" s="353">
        <f t="shared" si="53"/>
        <v>0.0011882352055650326</v>
      </c>
      <c r="T78" s="364">
        <v>3617</v>
      </c>
      <c r="U78" s="351">
        <v>3595</v>
      </c>
      <c r="V78" s="352">
        <v>138</v>
      </c>
      <c r="W78" s="351">
        <v>119</v>
      </c>
      <c r="X78" s="352">
        <f t="shared" si="54"/>
        <v>7469</v>
      </c>
      <c r="Y78" s="355">
        <f t="shared" si="55"/>
        <v>-0.5350113803722052</v>
      </c>
    </row>
    <row r="79" spans="1:25" s="137" customFormat="1" ht="19.5" customHeight="1" thickBot="1">
      <c r="A79" s="173" t="s">
        <v>51</v>
      </c>
      <c r="B79" s="170">
        <v>2464</v>
      </c>
      <c r="C79" s="169">
        <v>2265</v>
      </c>
      <c r="D79" s="168">
        <v>0</v>
      </c>
      <c r="E79" s="169">
        <v>0</v>
      </c>
      <c r="F79" s="168">
        <f t="shared" si="48"/>
        <v>4729</v>
      </c>
      <c r="G79" s="171">
        <f t="shared" si="49"/>
        <v>0.005045967494110014</v>
      </c>
      <c r="H79" s="170">
        <v>3150</v>
      </c>
      <c r="I79" s="169">
        <v>2418</v>
      </c>
      <c r="J79" s="168">
        <v>0</v>
      </c>
      <c r="K79" s="169">
        <v>0</v>
      </c>
      <c r="L79" s="168">
        <f t="shared" si="50"/>
        <v>5568</v>
      </c>
      <c r="M79" s="172">
        <f t="shared" si="51"/>
        <v>-0.15068247126436785</v>
      </c>
      <c r="N79" s="170">
        <v>7364</v>
      </c>
      <c r="O79" s="169">
        <v>7129</v>
      </c>
      <c r="P79" s="168">
        <v>0</v>
      </c>
      <c r="Q79" s="169">
        <v>0</v>
      </c>
      <c r="R79" s="168">
        <f t="shared" si="52"/>
        <v>14493</v>
      </c>
      <c r="S79" s="171">
        <f t="shared" si="53"/>
        <v>0.004958564017925142</v>
      </c>
      <c r="T79" s="170">
        <v>7795</v>
      </c>
      <c r="U79" s="169">
        <v>6567</v>
      </c>
      <c r="V79" s="168">
        <v>1</v>
      </c>
      <c r="W79" s="169">
        <v>2</v>
      </c>
      <c r="X79" s="168">
        <f t="shared" si="54"/>
        <v>14365</v>
      </c>
      <c r="Y79" s="165">
        <f t="shared" si="55"/>
        <v>0.008910546467107539</v>
      </c>
    </row>
    <row r="80" ht="7.5" customHeight="1" thickTop="1">
      <c r="A80" s="105"/>
    </row>
    <row r="81" ht="14.25">
      <c r="A81" s="105" t="s">
        <v>62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0:Y65536 M80:M65536 Y3 M3">
    <cfRule type="cellIs" priority="3" dxfId="91" operator="lessThan" stopIfTrue="1">
      <formula>0</formula>
    </cfRule>
  </conditionalFormatting>
  <conditionalFormatting sqref="Y9:Y79 M9:M7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6">
      <selection activeCell="A13" sqref="A13:IV13"/>
    </sheetView>
  </sheetViews>
  <sheetFormatPr defaultColWidth="8.00390625" defaultRowHeight="15"/>
  <cols>
    <col min="1" max="1" width="19.8515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10.57421875" style="112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9.7109375" style="112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65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21" customHeight="1" thickBot="1">
      <c r="A4" s="697" t="s">
        <v>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5.75" customHeight="1" thickBot="1" thickTop="1">
      <c r="A5" s="715" t="s">
        <v>57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25" customFormat="1" ht="26.25" customHeight="1" thickBot="1">
      <c r="A6" s="716"/>
      <c r="B6" s="692" t="s">
        <v>154</v>
      </c>
      <c r="C6" s="693"/>
      <c r="D6" s="693"/>
      <c r="E6" s="693"/>
      <c r="F6" s="693"/>
      <c r="G6" s="689" t="s">
        <v>32</v>
      </c>
      <c r="H6" s="692" t="s">
        <v>155</v>
      </c>
      <c r="I6" s="693"/>
      <c r="J6" s="693"/>
      <c r="K6" s="693"/>
      <c r="L6" s="693"/>
      <c r="M6" s="700" t="s">
        <v>31</v>
      </c>
      <c r="N6" s="692" t="s">
        <v>156</v>
      </c>
      <c r="O6" s="693"/>
      <c r="P6" s="693"/>
      <c r="Q6" s="693"/>
      <c r="R6" s="693"/>
      <c r="S6" s="689" t="s">
        <v>32</v>
      </c>
      <c r="T6" s="692" t="s">
        <v>157</v>
      </c>
      <c r="U6" s="693"/>
      <c r="V6" s="693"/>
      <c r="W6" s="693"/>
      <c r="X6" s="693"/>
      <c r="Y6" s="694" t="s">
        <v>31</v>
      </c>
    </row>
    <row r="7" spans="1:25" s="125" customFormat="1" ht="26.25" customHeight="1">
      <c r="A7" s="717"/>
      <c r="B7" s="627" t="s">
        <v>20</v>
      </c>
      <c r="C7" s="623"/>
      <c r="D7" s="622" t="s">
        <v>19</v>
      </c>
      <c r="E7" s="623"/>
      <c r="F7" s="714" t="s">
        <v>15</v>
      </c>
      <c r="G7" s="690"/>
      <c r="H7" s="627" t="s">
        <v>20</v>
      </c>
      <c r="I7" s="623"/>
      <c r="J7" s="622" t="s">
        <v>19</v>
      </c>
      <c r="K7" s="623"/>
      <c r="L7" s="714" t="s">
        <v>15</v>
      </c>
      <c r="M7" s="701"/>
      <c r="N7" s="627" t="s">
        <v>20</v>
      </c>
      <c r="O7" s="623"/>
      <c r="P7" s="622" t="s">
        <v>19</v>
      </c>
      <c r="Q7" s="623"/>
      <c r="R7" s="714" t="s">
        <v>15</v>
      </c>
      <c r="S7" s="690"/>
      <c r="T7" s="627" t="s">
        <v>20</v>
      </c>
      <c r="U7" s="623"/>
      <c r="V7" s="622" t="s">
        <v>19</v>
      </c>
      <c r="W7" s="623"/>
      <c r="X7" s="714" t="s">
        <v>15</v>
      </c>
      <c r="Y7" s="695"/>
    </row>
    <row r="8" spans="1:25" s="160" customFormat="1" ht="27" thickBot="1">
      <c r="A8" s="718"/>
      <c r="B8" s="163" t="s">
        <v>29</v>
      </c>
      <c r="C8" s="161" t="s">
        <v>28</v>
      </c>
      <c r="D8" s="162" t="s">
        <v>29</v>
      </c>
      <c r="E8" s="161" t="s">
        <v>28</v>
      </c>
      <c r="F8" s="685"/>
      <c r="G8" s="691"/>
      <c r="H8" s="163" t="s">
        <v>29</v>
      </c>
      <c r="I8" s="161" t="s">
        <v>28</v>
      </c>
      <c r="J8" s="162" t="s">
        <v>29</v>
      </c>
      <c r="K8" s="161" t="s">
        <v>28</v>
      </c>
      <c r="L8" s="685"/>
      <c r="M8" s="702"/>
      <c r="N8" s="163" t="s">
        <v>29</v>
      </c>
      <c r="O8" s="161" t="s">
        <v>28</v>
      </c>
      <c r="P8" s="162" t="s">
        <v>29</v>
      </c>
      <c r="Q8" s="161" t="s">
        <v>28</v>
      </c>
      <c r="R8" s="685"/>
      <c r="S8" s="691"/>
      <c r="T8" s="163" t="s">
        <v>29</v>
      </c>
      <c r="U8" s="161" t="s">
        <v>28</v>
      </c>
      <c r="V8" s="162" t="s">
        <v>29</v>
      </c>
      <c r="W8" s="161" t="s">
        <v>28</v>
      </c>
      <c r="X8" s="685"/>
      <c r="Y8" s="696"/>
    </row>
    <row r="9" spans="1:25" s="153" customFormat="1" ht="18" customHeight="1" thickBot="1" thickTop="1">
      <c r="A9" s="207" t="s">
        <v>22</v>
      </c>
      <c r="B9" s="205">
        <f>B10+B20+B32+B42+B53+B58</f>
        <v>22139.189000000002</v>
      </c>
      <c r="C9" s="204">
        <f>C10+C20+C32+C42+C53+C58</f>
        <v>13137.115</v>
      </c>
      <c r="D9" s="203">
        <f>D10+D20+D32+D42+D53+D58</f>
        <v>10475.222999999998</v>
      </c>
      <c r="E9" s="204">
        <f>E10+E20+E32+E42+E53+E58</f>
        <v>5355.986</v>
      </c>
      <c r="F9" s="203">
        <f aca="true" t="shared" si="0" ref="F9:F19">SUM(B9:E9)</f>
        <v>51107.513</v>
      </c>
      <c r="G9" s="206">
        <f aca="true" t="shared" si="1" ref="G9:G19">F9/$F$9</f>
        <v>1</v>
      </c>
      <c r="H9" s="205">
        <f>H10+H20+H32+H42+H53+H58</f>
        <v>26157.32200000001</v>
      </c>
      <c r="I9" s="204">
        <f>I10+I20+I32+I42+I53+I58</f>
        <v>14364.149</v>
      </c>
      <c r="J9" s="203">
        <f>J10+J20+J32+J42+J53+J58</f>
        <v>6570.701999999999</v>
      </c>
      <c r="K9" s="204">
        <f>K10+K20+K32+K42+K53+K58</f>
        <v>2597.895</v>
      </c>
      <c r="L9" s="203">
        <f aca="true" t="shared" si="2" ref="L9:L19">SUM(H9:K9)</f>
        <v>49690.06800000001</v>
      </c>
      <c r="M9" s="301">
        <f aca="true" t="shared" si="3" ref="M9:M22">IF(ISERROR(F9/L9-1),"         /0",(F9/L9-1))</f>
        <v>0.028525720673193478</v>
      </c>
      <c r="N9" s="205">
        <f>N10+N20+N32+N42+N53+N58</f>
        <v>67573.82800000001</v>
      </c>
      <c r="O9" s="204">
        <f>O10+O20+O32+O42+O53+O58</f>
        <v>37166.583</v>
      </c>
      <c r="P9" s="203">
        <f>P10+P20+P32+P42+P53+P58</f>
        <v>34158.417</v>
      </c>
      <c r="Q9" s="204">
        <f>Q10+Q20+Q32+Q42+Q53+Q58</f>
        <v>14147.591</v>
      </c>
      <c r="R9" s="203">
        <f aca="true" t="shared" si="4" ref="R9:R19">SUM(N9:Q9)</f>
        <v>153046.419</v>
      </c>
      <c r="S9" s="206">
        <f aca="true" t="shared" si="5" ref="S9:S19">R9/$R$9</f>
        <v>1</v>
      </c>
      <c r="T9" s="205">
        <f>T10+T20+T32+T42+T53+T58</f>
        <v>78158.82299999999</v>
      </c>
      <c r="U9" s="204">
        <f>U10+U20+U32+U42+U53+U58</f>
        <v>40627.94699999999</v>
      </c>
      <c r="V9" s="203">
        <f>V10+V20+V32+V42+V53+V58</f>
        <v>19511.136970000003</v>
      </c>
      <c r="W9" s="204">
        <f>W10+W20+W32+W42+W53+W58</f>
        <v>5502.421</v>
      </c>
      <c r="X9" s="203">
        <f aca="true" t="shared" si="6" ref="X9:X19">SUM(T9:W9)</f>
        <v>143800.32796999998</v>
      </c>
      <c r="Y9" s="202">
        <f>IF(ISERROR(R9/X9-1),"         /0",(R9/X9-1))</f>
        <v>0.06429812198988127</v>
      </c>
    </row>
    <row r="10" spans="1:25" s="145" customFormat="1" ht="19.5" customHeight="1" thickTop="1">
      <c r="A10" s="201" t="s">
        <v>56</v>
      </c>
      <c r="B10" s="198">
        <f>SUM(B11:B19)</f>
        <v>13501.021</v>
      </c>
      <c r="C10" s="197">
        <f>SUM(C11:C19)</f>
        <v>4602.772999999999</v>
      </c>
      <c r="D10" s="196">
        <f>SUM(D11:D19)</f>
        <v>8729.393999999998</v>
      </c>
      <c r="E10" s="197">
        <f>SUM(E11:E19)</f>
        <v>4247.036</v>
      </c>
      <c r="F10" s="196">
        <f t="shared" si="0"/>
        <v>31080.224000000002</v>
      </c>
      <c r="G10" s="199">
        <f t="shared" si="1"/>
        <v>0.6081341504525959</v>
      </c>
      <c r="H10" s="198">
        <f>SUM(H11:H19)</f>
        <v>18317.037000000008</v>
      </c>
      <c r="I10" s="197">
        <f>SUM(I11:I19)</f>
        <v>5851.1050000000005</v>
      </c>
      <c r="J10" s="196">
        <f>SUM(J11:J19)</f>
        <v>5977.559</v>
      </c>
      <c r="K10" s="197">
        <f>SUM(K11:K19)</f>
        <v>2274.791</v>
      </c>
      <c r="L10" s="196">
        <f t="shared" si="2"/>
        <v>32420.49200000001</v>
      </c>
      <c r="M10" s="200">
        <f t="shared" si="3"/>
        <v>-0.041340149927397984</v>
      </c>
      <c r="N10" s="198">
        <f>SUM(N11:N19)</f>
        <v>43330.08</v>
      </c>
      <c r="O10" s="197">
        <f>SUM(O11:O19)</f>
        <v>13805.825999999997</v>
      </c>
      <c r="P10" s="196">
        <f>SUM(P11:P19)</f>
        <v>29596.035000000003</v>
      </c>
      <c r="Q10" s="197">
        <f>SUM(Q11:Q19)</f>
        <v>11319.955</v>
      </c>
      <c r="R10" s="196">
        <f t="shared" si="4"/>
        <v>98051.89600000001</v>
      </c>
      <c r="S10" s="199">
        <f t="shared" si="5"/>
        <v>0.6406676918066277</v>
      </c>
      <c r="T10" s="198">
        <f>SUM(T11:T19)</f>
        <v>54819.095</v>
      </c>
      <c r="U10" s="197">
        <f>SUM(U11:U19)</f>
        <v>17838.072999999993</v>
      </c>
      <c r="V10" s="196">
        <f>SUM(V11:V19)</f>
        <v>18359.100970000003</v>
      </c>
      <c r="W10" s="197">
        <f>SUM(W11:W19)</f>
        <v>5067.303</v>
      </c>
      <c r="X10" s="196">
        <f t="shared" si="6"/>
        <v>96083.57196999999</v>
      </c>
      <c r="Y10" s="195">
        <f aca="true" t="shared" si="7" ref="Y10:Y19">IF(ISERROR(R10/X10-1),"         /0",IF(R10/X10&gt;5,"  *  ",(R10/X10-1)))</f>
        <v>0.02048554180119977</v>
      </c>
    </row>
    <row r="11" spans="1:25" ht="19.5" customHeight="1">
      <c r="A11" s="342" t="s">
        <v>275</v>
      </c>
      <c r="B11" s="343">
        <v>8768.474</v>
      </c>
      <c r="C11" s="344">
        <v>3024.597</v>
      </c>
      <c r="D11" s="345">
        <v>6301.516</v>
      </c>
      <c r="E11" s="344">
        <v>3672.853</v>
      </c>
      <c r="F11" s="345">
        <f t="shared" si="0"/>
        <v>21767.44</v>
      </c>
      <c r="G11" s="346">
        <f t="shared" si="1"/>
        <v>0.42591467911968245</v>
      </c>
      <c r="H11" s="343">
        <v>11707.356000000002</v>
      </c>
      <c r="I11" s="344">
        <v>3985.101</v>
      </c>
      <c r="J11" s="345">
        <v>4256.211</v>
      </c>
      <c r="K11" s="344">
        <v>1581.441</v>
      </c>
      <c r="L11" s="345">
        <f t="shared" si="2"/>
        <v>21530.109</v>
      </c>
      <c r="M11" s="347">
        <f t="shared" si="3"/>
        <v>0.011023214048753616</v>
      </c>
      <c r="N11" s="343">
        <v>28967.263000000006</v>
      </c>
      <c r="O11" s="344">
        <v>8987.241</v>
      </c>
      <c r="P11" s="345">
        <v>24340.639000000003</v>
      </c>
      <c r="Q11" s="344">
        <v>9518.956</v>
      </c>
      <c r="R11" s="345">
        <f t="shared" si="4"/>
        <v>71814.09900000002</v>
      </c>
      <c r="S11" s="346">
        <f t="shared" si="5"/>
        <v>0.46923083512329694</v>
      </c>
      <c r="T11" s="343">
        <v>35556.592</v>
      </c>
      <c r="U11" s="344">
        <v>12584.242999999997</v>
      </c>
      <c r="V11" s="345">
        <v>14748.003970000002</v>
      </c>
      <c r="W11" s="344">
        <v>3667.6839999999997</v>
      </c>
      <c r="X11" s="345">
        <f t="shared" si="6"/>
        <v>66556.52296999999</v>
      </c>
      <c r="Y11" s="348">
        <f t="shared" si="7"/>
        <v>0.07899415106720431</v>
      </c>
    </row>
    <row r="12" spans="1:25" ht="19.5" customHeight="1">
      <c r="A12" s="349" t="s">
        <v>276</v>
      </c>
      <c r="B12" s="350">
        <v>3998.133</v>
      </c>
      <c r="C12" s="351">
        <v>108.289</v>
      </c>
      <c r="D12" s="352">
        <v>1957.4969999999998</v>
      </c>
      <c r="E12" s="351">
        <v>193.16</v>
      </c>
      <c r="F12" s="352">
        <f t="shared" si="0"/>
        <v>6257.079</v>
      </c>
      <c r="G12" s="353">
        <f t="shared" si="1"/>
        <v>0.12242972965638144</v>
      </c>
      <c r="H12" s="350">
        <v>5387.602</v>
      </c>
      <c r="I12" s="351">
        <v>274.255</v>
      </c>
      <c r="J12" s="352">
        <v>1095.557</v>
      </c>
      <c r="K12" s="351">
        <v>34.319</v>
      </c>
      <c r="L12" s="352">
        <f t="shared" si="2"/>
        <v>6791.733</v>
      </c>
      <c r="M12" s="354">
        <f t="shared" si="3"/>
        <v>-0.07872129248897153</v>
      </c>
      <c r="N12" s="350">
        <v>12226.492</v>
      </c>
      <c r="O12" s="351">
        <v>1281.9180000000001</v>
      </c>
      <c r="P12" s="352">
        <v>4444.535</v>
      </c>
      <c r="Q12" s="351">
        <v>948.713</v>
      </c>
      <c r="R12" s="352">
        <f t="shared" si="4"/>
        <v>18901.658</v>
      </c>
      <c r="S12" s="353">
        <f t="shared" si="5"/>
        <v>0.12350277859163761</v>
      </c>
      <c r="T12" s="350">
        <v>14661.259999999998</v>
      </c>
      <c r="U12" s="351">
        <v>1277.4529999999997</v>
      </c>
      <c r="V12" s="352">
        <v>2373.6270000000004</v>
      </c>
      <c r="W12" s="351">
        <v>220.62100000000004</v>
      </c>
      <c r="X12" s="352">
        <f t="shared" si="6"/>
        <v>18532.960999999996</v>
      </c>
      <c r="Y12" s="355">
        <f t="shared" si="7"/>
        <v>0.019894122693076666</v>
      </c>
    </row>
    <row r="13" spans="1:25" ht="19.5" customHeight="1">
      <c r="A13" s="349" t="s">
        <v>280</v>
      </c>
      <c r="B13" s="350">
        <v>362.895</v>
      </c>
      <c r="C13" s="351">
        <v>174.557</v>
      </c>
      <c r="D13" s="352">
        <v>0</v>
      </c>
      <c r="E13" s="351">
        <v>0</v>
      </c>
      <c r="F13" s="352">
        <f t="shared" si="0"/>
        <v>537.452</v>
      </c>
      <c r="G13" s="353">
        <f t="shared" si="1"/>
        <v>0.010516105528359403</v>
      </c>
      <c r="H13" s="350">
        <v>238.56099999999998</v>
      </c>
      <c r="I13" s="351">
        <v>154.343</v>
      </c>
      <c r="J13" s="352"/>
      <c r="K13" s="351"/>
      <c r="L13" s="352">
        <f t="shared" si="2"/>
        <v>392.904</v>
      </c>
      <c r="M13" s="354">
        <f>IF(ISERROR(F13/L13-1),"         /0",(F13/L13-1))</f>
        <v>0.3678964836194083</v>
      </c>
      <c r="N13" s="350">
        <v>1039.3339999999998</v>
      </c>
      <c r="O13" s="351">
        <v>509.04200000000003</v>
      </c>
      <c r="P13" s="352"/>
      <c r="Q13" s="351"/>
      <c r="R13" s="352">
        <f t="shared" si="4"/>
        <v>1548.3759999999997</v>
      </c>
      <c r="S13" s="353">
        <f t="shared" si="5"/>
        <v>0.01011703514604938</v>
      </c>
      <c r="T13" s="350">
        <v>710.979</v>
      </c>
      <c r="U13" s="351">
        <v>400.41200000000003</v>
      </c>
      <c r="V13" s="352">
        <v>0</v>
      </c>
      <c r="W13" s="351">
        <v>0</v>
      </c>
      <c r="X13" s="352">
        <f t="shared" si="6"/>
        <v>1111.391</v>
      </c>
      <c r="Y13" s="355">
        <f t="shared" si="7"/>
        <v>0.3931874560798132</v>
      </c>
    </row>
    <row r="14" spans="1:25" ht="19.5" customHeight="1">
      <c r="A14" s="349" t="s">
        <v>282</v>
      </c>
      <c r="B14" s="350">
        <v>24.557</v>
      </c>
      <c r="C14" s="351">
        <v>388.165</v>
      </c>
      <c r="D14" s="352">
        <v>0</v>
      </c>
      <c r="E14" s="351">
        <v>0</v>
      </c>
      <c r="F14" s="352">
        <f>SUM(B14:E14)</f>
        <v>412.72200000000004</v>
      </c>
      <c r="G14" s="353">
        <f>F14/$F$9</f>
        <v>0.008075564154334806</v>
      </c>
      <c r="H14" s="350">
        <v>25.759</v>
      </c>
      <c r="I14" s="351">
        <v>358.378</v>
      </c>
      <c r="J14" s="352"/>
      <c r="K14" s="351"/>
      <c r="L14" s="352">
        <f>SUM(H14:K14)</f>
        <v>384.137</v>
      </c>
      <c r="M14" s="354">
        <f>IF(ISERROR(F14/L14-1),"         /0",(F14/L14-1))</f>
        <v>0.07441355558043106</v>
      </c>
      <c r="N14" s="350">
        <v>69.209</v>
      </c>
      <c r="O14" s="351">
        <v>695.309</v>
      </c>
      <c r="P14" s="352">
        <v>0</v>
      </c>
      <c r="Q14" s="351"/>
      <c r="R14" s="352">
        <f>SUM(N14:Q14)</f>
        <v>764.518</v>
      </c>
      <c r="S14" s="353">
        <f>R14/$R$9</f>
        <v>0.0049953341280072686</v>
      </c>
      <c r="T14" s="350">
        <v>70.491</v>
      </c>
      <c r="U14" s="351">
        <v>706.3399999999999</v>
      </c>
      <c r="V14" s="352">
        <v>0</v>
      </c>
      <c r="W14" s="351">
        <v>0</v>
      </c>
      <c r="X14" s="352">
        <f>SUM(T14:W14)</f>
        <v>776.8309999999999</v>
      </c>
      <c r="Y14" s="355">
        <f>IF(ISERROR(R14/X14-1),"         /0",IF(R14/X14&gt;5,"  *  ",(R14/X14-1)))</f>
        <v>-0.015850294336863358</v>
      </c>
    </row>
    <row r="15" spans="1:25" ht="19.5" customHeight="1">
      <c r="A15" s="349" t="s">
        <v>278</v>
      </c>
      <c r="B15" s="350">
        <v>16.250999999999998</v>
      </c>
      <c r="C15" s="351">
        <v>346.347</v>
      </c>
      <c r="D15" s="352">
        <v>0</v>
      </c>
      <c r="E15" s="351">
        <v>0</v>
      </c>
      <c r="F15" s="352">
        <f>SUM(B15:E15)</f>
        <v>362.59799999999996</v>
      </c>
      <c r="G15" s="353">
        <f>F15/$F$9</f>
        <v>0.0070948081547227695</v>
      </c>
      <c r="H15" s="350">
        <v>21.508000000000003</v>
      </c>
      <c r="I15" s="351">
        <v>401.51399999999995</v>
      </c>
      <c r="J15" s="352">
        <v>0</v>
      </c>
      <c r="K15" s="351"/>
      <c r="L15" s="352">
        <f>SUM(H15:K15)</f>
        <v>423.02199999999993</v>
      </c>
      <c r="M15" s="354">
        <f>IF(ISERROR(F15/L15-1),"         /0",(F15/L15-1))</f>
        <v>-0.1428389067235274</v>
      </c>
      <c r="N15" s="350">
        <v>43.208</v>
      </c>
      <c r="O15" s="351">
        <v>811.491</v>
      </c>
      <c r="P15" s="352">
        <v>0</v>
      </c>
      <c r="Q15" s="351">
        <v>0</v>
      </c>
      <c r="R15" s="352">
        <f>SUM(N15:Q15)</f>
        <v>854.699</v>
      </c>
      <c r="S15" s="353">
        <f>R15/$R$9</f>
        <v>0.005584573658008947</v>
      </c>
      <c r="T15" s="350">
        <v>54.516999999999996</v>
      </c>
      <c r="U15" s="351">
        <v>1008.837</v>
      </c>
      <c r="V15" s="352">
        <v>0</v>
      </c>
      <c r="W15" s="351">
        <v>0</v>
      </c>
      <c r="X15" s="352">
        <f>SUM(T15:W15)</f>
        <v>1063.354</v>
      </c>
      <c r="Y15" s="355">
        <f>IF(ISERROR(R15/X15-1),"         /0",IF(R15/X15&gt;5,"  *  ",(R15/X15-1)))</f>
        <v>-0.1962234589797942</v>
      </c>
    </row>
    <row r="16" spans="1:25" ht="19.5" customHeight="1">
      <c r="A16" s="349" t="s">
        <v>287</v>
      </c>
      <c r="B16" s="350">
        <v>154.297</v>
      </c>
      <c r="C16" s="351">
        <v>102.65</v>
      </c>
      <c r="D16" s="352">
        <v>0</v>
      </c>
      <c r="E16" s="351">
        <v>0</v>
      </c>
      <c r="F16" s="352">
        <f>SUM(B16:E16)</f>
        <v>256.947</v>
      </c>
      <c r="G16" s="353">
        <f>F16/$F$9</f>
        <v>0.00502757784359415</v>
      </c>
      <c r="H16" s="350">
        <v>113.399</v>
      </c>
      <c r="I16" s="351">
        <v>143.207</v>
      </c>
      <c r="J16" s="352"/>
      <c r="K16" s="351"/>
      <c r="L16" s="352">
        <f>SUM(H16:K16)</f>
        <v>256.606</v>
      </c>
      <c r="M16" s="354">
        <f>IF(ISERROR(F16/L16-1),"         /0",(F16/L16-1))</f>
        <v>0.0013288855287874046</v>
      </c>
      <c r="N16" s="350">
        <v>454.91200000000003</v>
      </c>
      <c r="O16" s="351">
        <v>302.188</v>
      </c>
      <c r="P16" s="352"/>
      <c r="Q16" s="351"/>
      <c r="R16" s="352">
        <f>SUM(N16:Q16)</f>
        <v>757.1</v>
      </c>
      <c r="S16" s="353">
        <f>R16/$R$9</f>
        <v>0.004946865172977357</v>
      </c>
      <c r="T16" s="350">
        <v>455.17999999999995</v>
      </c>
      <c r="U16" s="351">
        <v>419.22400000000005</v>
      </c>
      <c r="V16" s="352"/>
      <c r="W16" s="351">
        <v>0</v>
      </c>
      <c r="X16" s="352">
        <f>SUM(T16:W16)</f>
        <v>874.404</v>
      </c>
      <c r="Y16" s="355">
        <f>IF(ISERROR(R16/X16-1),"         /0",IF(R16/X16&gt;5,"  *  ",(R16/X16-1)))</f>
        <v>-0.1341530917058934</v>
      </c>
    </row>
    <row r="17" spans="1:25" ht="19.5" customHeight="1">
      <c r="A17" s="349" t="s">
        <v>290</v>
      </c>
      <c r="B17" s="350">
        <v>56.654</v>
      </c>
      <c r="C17" s="351">
        <v>4.339</v>
      </c>
      <c r="D17" s="352">
        <v>0</v>
      </c>
      <c r="E17" s="351">
        <v>148.732</v>
      </c>
      <c r="F17" s="352">
        <f t="shared" si="0"/>
        <v>209.725</v>
      </c>
      <c r="G17" s="353">
        <f t="shared" si="1"/>
        <v>0.004103604102199221</v>
      </c>
      <c r="H17" s="350">
        <v>51.067</v>
      </c>
      <c r="I17" s="351">
        <v>5.033</v>
      </c>
      <c r="J17" s="352"/>
      <c r="K17" s="351"/>
      <c r="L17" s="352">
        <f t="shared" si="2"/>
        <v>56.1</v>
      </c>
      <c r="M17" s="354">
        <f t="shared" si="3"/>
        <v>2.7384135472370765</v>
      </c>
      <c r="N17" s="350">
        <v>151.403</v>
      </c>
      <c r="O17" s="351">
        <v>9.971</v>
      </c>
      <c r="P17" s="352"/>
      <c r="Q17" s="351">
        <v>451.07899999999995</v>
      </c>
      <c r="R17" s="352">
        <f t="shared" si="4"/>
        <v>612.453</v>
      </c>
      <c r="S17" s="353">
        <f t="shared" si="5"/>
        <v>0.004001746685755515</v>
      </c>
      <c r="T17" s="350">
        <v>135.427</v>
      </c>
      <c r="U17" s="351">
        <v>9.938</v>
      </c>
      <c r="V17" s="352"/>
      <c r="W17" s="351"/>
      <c r="X17" s="352">
        <f t="shared" si="6"/>
        <v>145.36499999999998</v>
      </c>
      <c r="Y17" s="355">
        <f t="shared" si="7"/>
        <v>3.213208131255805</v>
      </c>
    </row>
    <row r="18" spans="1:25" ht="19.5" customHeight="1">
      <c r="A18" s="349" t="s">
        <v>288</v>
      </c>
      <c r="B18" s="350">
        <v>19.558999999999997</v>
      </c>
      <c r="C18" s="351">
        <v>82.492</v>
      </c>
      <c r="D18" s="352">
        <v>0</v>
      </c>
      <c r="E18" s="351">
        <v>0</v>
      </c>
      <c r="F18" s="352">
        <f t="shared" si="0"/>
        <v>102.051</v>
      </c>
      <c r="G18" s="353">
        <f t="shared" si="1"/>
        <v>0.001996790569715259</v>
      </c>
      <c r="H18" s="350">
        <v>75.83</v>
      </c>
      <c r="I18" s="351">
        <v>74.732</v>
      </c>
      <c r="J18" s="352"/>
      <c r="K18" s="351"/>
      <c r="L18" s="352">
        <f t="shared" si="2"/>
        <v>150.562</v>
      </c>
      <c r="M18" s="354">
        <f t="shared" si="3"/>
        <v>-0.32219949256784586</v>
      </c>
      <c r="N18" s="350">
        <v>85.054</v>
      </c>
      <c r="O18" s="351">
        <v>204.517</v>
      </c>
      <c r="P18" s="352"/>
      <c r="Q18" s="351"/>
      <c r="R18" s="352">
        <f t="shared" si="4"/>
        <v>289.571</v>
      </c>
      <c r="S18" s="353">
        <f t="shared" si="5"/>
        <v>0.0018920468828480072</v>
      </c>
      <c r="T18" s="350">
        <v>319.90099999999995</v>
      </c>
      <c r="U18" s="351">
        <v>217.407</v>
      </c>
      <c r="V18" s="352"/>
      <c r="W18" s="351"/>
      <c r="X18" s="352">
        <f t="shared" si="6"/>
        <v>537.308</v>
      </c>
      <c r="Y18" s="355">
        <f t="shared" si="7"/>
        <v>-0.4610707452708688</v>
      </c>
    </row>
    <row r="19" spans="1:25" ht="19.5" customHeight="1" thickBot="1">
      <c r="A19" s="349" t="s">
        <v>274</v>
      </c>
      <c r="B19" s="350">
        <v>100.201</v>
      </c>
      <c r="C19" s="351">
        <v>371.337</v>
      </c>
      <c r="D19" s="352">
        <v>470.381</v>
      </c>
      <c r="E19" s="351">
        <v>232.291</v>
      </c>
      <c r="F19" s="352">
        <f t="shared" si="0"/>
        <v>1174.21</v>
      </c>
      <c r="G19" s="353">
        <f t="shared" si="1"/>
        <v>0.022975291323606376</v>
      </c>
      <c r="H19" s="350">
        <v>695.9550000000002</v>
      </c>
      <c r="I19" s="351">
        <v>454.54200000000003</v>
      </c>
      <c r="J19" s="352">
        <v>625.791</v>
      </c>
      <c r="K19" s="351">
        <v>659.0310000000001</v>
      </c>
      <c r="L19" s="352">
        <f t="shared" si="2"/>
        <v>2435.3190000000004</v>
      </c>
      <c r="M19" s="354">
        <f t="shared" si="3"/>
        <v>-0.5178413998330404</v>
      </c>
      <c r="N19" s="350">
        <v>293.20500000000004</v>
      </c>
      <c r="O19" s="351">
        <v>1004.1489999999999</v>
      </c>
      <c r="P19" s="352">
        <v>810.861</v>
      </c>
      <c r="Q19" s="351">
        <v>401.207</v>
      </c>
      <c r="R19" s="352">
        <f t="shared" si="4"/>
        <v>2509.4219999999996</v>
      </c>
      <c r="S19" s="353">
        <f t="shared" si="5"/>
        <v>0.016396476418046733</v>
      </c>
      <c r="T19" s="350">
        <v>2854.748000000002</v>
      </c>
      <c r="U19" s="351">
        <v>1214.2189999999998</v>
      </c>
      <c r="V19" s="352">
        <v>1237.4700000000003</v>
      </c>
      <c r="W19" s="351">
        <v>1178.998</v>
      </c>
      <c r="X19" s="352">
        <f t="shared" si="6"/>
        <v>6485.435000000001</v>
      </c>
      <c r="Y19" s="355">
        <f t="shared" si="7"/>
        <v>-0.6130680517189673</v>
      </c>
    </row>
    <row r="20" spans="1:25" s="145" customFormat="1" ht="19.5" customHeight="1">
      <c r="A20" s="152" t="s">
        <v>55</v>
      </c>
      <c r="B20" s="149">
        <f>SUM(B21:B31)</f>
        <v>3424.037</v>
      </c>
      <c r="C20" s="148">
        <f>SUM(C21:C31)</f>
        <v>3907.976</v>
      </c>
      <c r="D20" s="147">
        <f>SUM(D21:D31)</f>
        <v>558.491</v>
      </c>
      <c r="E20" s="148">
        <f>SUM(E21:E31)</f>
        <v>280.71099999999996</v>
      </c>
      <c r="F20" s="147">
        <f aca="true" t="shared" si="8" ref="F20:F58">SUM(B20:E20)</f>
        <v>8171.215</v>
      </c>
      <c r="G20" s="150">
        <f aca="true" t="shared" si="9" ref="G20:G58">F20/$F$9</f>
        <v>0.15988285323138304</v>
      </c>
      <c r="H20" s="149">
        <f>SUM(H21:H31)</f>
        <v>3515.2210000000005</v>
      </c>
      <c r="I20" s="148">
        <f>SUM(I21:I31)</f>
        <v>4876.506</v>
      </c>
      <c r="J20" s="147">
        <f>SUM(J21:J31)</f>
        <v>72.333</v>
      </c>
      <c r="K20" s="148">
        <f>SUM(K21:K31)</f>
        <v>113.149</v>
      </c>
      <c r="L20" s="147">
        <f aca="true" t="shared" si="10" ref="L20:L58">SUM(H20:K20)</f>
        <v>8577.209</v>
      </c>
      <c r="M20" s="151">
        <f t="shared" si="3"/>
        <v>-0.04733404537536634</v>
      </c>
      <c r="N20" s="149">
        <f>SUM(N21:N31)</f>
        <v>9407.322999999999</v>
      </c>
      <c r="O20" s="148">
        <f>SUM(O21:O31)</f>
        <v>11233.002</v>
      </c>
      <c r="P20" s="147">
        <f>SUM(P21:P31)</f>
        <v>1419.1049999999998</v>
      </c>
      <c r="Q20" s="148">
        <f>SUM(Q21:Q31)</f>
        <v>933.8670000000002</v>
      </c>
      <c r="R20" s="147">
        <f aca="true" t="shared" si="11" ref="R20:R58">SUM(N20:Q20)</f>
        <v>22993.297</v>
      </c>
      <c r="S20" s="150">
        <f aca="true" t="shared" si="12" ref="S20:S58">R20/$R$9</f>
        <v>0.15023740607743327</v>
      </c>
      <c r="T20" s="149">
        <f>SUM(T21:T31)</f>
        <v>10315.879000000003</v>
      </c>
      <c r="U20" s="148">
        <f>SUM(U21:U31)</f>
        <v>13243.27</v>
      </c>
      <c r="V20" s="147">
        <f>SUM(V21:V31)</f>
        <v>515.37</v>
      </c>
      <c r="W20" s="148">
        <f>SUM(W21:W31)</f>
        <v>207.78900000000002</v>
      </c>
      <c r="X20" s="147">
        <f aca="true" t="shared" si="13" ref="X20:X58">SUM(T20:W20)</f>
        <v>24282.308000000005</v>
      </c>
      <c r="Y20" s="146">
        <f aca="true" t="shared" si="14" ref="Y20:Y58">IF(ISERROR(R20/X20-1),"         /0",IF(R20/X20&gt;5,"  *  ",(R20/X20-1)))</f>
        <v>-0.05308436908056702</v>
      </c>
    </row>
    <row r="21" spans="1:25" ht="19.5" customHeight="1">
      <c r="A21" s="342" t="s">
        <v>301</v>
      </c>
      <c r="B21" s="343">
        <v>451.503</v>
      </c>
      <c r="C21" s="344">
        <v>1084.395</v>
      </c>
      <c r="D21" s="345">
        <v>63.981</v>
      </c>
      <c r="E21" s="344">
        <v>13.085</v>
      </c>
      <c r="F21" s="345">
        <f t="shared" si="8"/>
        <v>1612.964</v>
      </c>
      <c r="G21" s="346">
        <f t="shared" si="9"/>
        <v>0.03156021307473913</v>
      </c>
      <c r="H21" s="343">
        <v>465.034</v>
      </c>
      <c r="I21" s="344">
        <v>894.9010000000001</v>
      </c>
      <c r="J21" s="345">
        <v>49.298</v>
      </c>
      <c r="K21" s="344"/>
      <c r="L21" s="345">
        <f t="shared" si="10"/>
        <v>1409.233</v>
      </c>
      <c r="M21" s="347">
        <f t="shared" si="3"/>
        <v>0.14456871220018264</v>
      </c>
      <c r="N21" s="343">
        <v>1290.671</v>
      </c>
      <c r="O21" s="344">
        <v>2632.777</v>
      </c>
      <c r="P21" s="345">
        <v>189.238</v>
      </c>
      <c r="Q21" s="344">
        <v>50.031</v>
      </c>
      <c r="R21" s="345">
        <f t="shared" si="11"/>
        <v>4162.717000000001</v>
      </c>
      <c r="S21" s="346">
        <f t="shared" si="12"/>
        <v>0.027199048675552485</v>
      </c>
      <c r="T21" s="363">
        <v>1389.763</v>
      </c>
      <c r="U21" s="344">
        <v>2547.1330000000003</v>
      </c>
      <c r="V21" s="345">
        <v>49.298</v>
      </c>
      <c r="W21" s="344">
        <v>51.963</v>
      </c>
      <c r="X21" s="345">
        <f t="shared" si="13"/>
        <v>4038.1570000000006</v>
      </c>
      <c r="Y21" s="348">
        <f t="shared" si="14"/>
        <v>0.03084575463509709</v>
      </c>
    </row>
    <row r="22" spans="1:25" ht="19.5" customHeight="1">
      <c r="A22" s="349" t="s">
        <v>302</v>
      </c>
      <c r="B22" s="350">
        <v>653.6500000000001</v>
      </c>
      <c r="C22" s="351">
        <v>485.523</v>
      </c>
      <c r="D22" s="352">
        <v>147.672</v>
      </c>
      <c r="E22" s="351">
        <v>33.42</v>
      </c>
      <c r="F22" s="352">
        <f t="shared" si="8"/>
        <v>1320.2650000000003</v>
      </c>
      <c r="G22" s="353">
        <f t="shared" si="9"/>
        <v>0.02583309033253096</v>
      </c>
      <c r="H22" s="350">
        <v>704.588</v>
      </c>
      <c r="I22" s="351">
        <v>1302.691</v>
      </c>
      <c r="J22" s="352">
        <v>21.682</v>
      </c>
      <c r="K22" s="351"/>
      <c r="L22" s="352">
        <f t="shared" si="10"/>
        <v>2028.961</v>
      </c>
      <c r="M22" s="354">
        <f t="shared" si="3"/>
        <v>-0.34929010463976373</v>
      </c>
      <c r="N22" s="350">
        <v>1634.354</v>
      </c>
      <c r="O22" s="351">
        <v>1724.1019999999999</v>
      </c>
      <c r="P22" s="352">
        <v>360.28</v>
      </c>
      <c r="Q22" s="351">
        <v>178.07800000000003</v>
      </c>
      <c r="R22" s="352">
        <f t="shared" si="11"/>
        <v>3896.814</v>
      </c>
      <c r="S22" s="353">
        <f t="shared" si="12"/>
        <v>0.025461647684811232</v>
      </c>
      <c r="T22" s="364">
        <v>2050.952</v>
      </c>
      <c r="U22" s="351">
        <v>4033.2530000000006</v>
      </c>
      <c r="V22" s="352">
        <v>285.221</v>
      </c>
      <c r="W22" s="351"/>
      <c r="X22" s="352">
        <f t="shared" si="13"/>
        <v>6369.426000000001</v>
      </c>
      <c r="Y22" s="355">
        <f t="shared" si="14"/>
        <v>-0.3882001298076154</v>
      </c>
    </row>
    <row r="23" spans="1:25" ht="19.5" customHeight="1">
      <c r="A23" s="349" t="s">
        <v>300</v>
      </c>
      <c r="B23" s="350">
        <v>470.648</v>
      </c>
      <c r="C23" s="351">
        <v>428.536</v>
      </c>
      <c r="D23" s="352">
        <v>268.118</v>
      </c>
      <c r="E23" s="351">
        <v>74.356</v>
      </c>
      <c r="F23" s="352">
        <f t="shared" si="8"/>
        <v>1241.658</v>
      </c>
      <c r="G23" s="353">
        <f t="shared" si="9"/>
        <v>0.02429501901217537</v>
      </c>
      <c r="H23" s="350">
        <v>557.2750000000001</v>
      </c>
      <c r="I23" s="351">
        <v>618.714</v>
      </c>
      <c r="J23" s="352"/>
      <c r="K23" s="351">
        <v>99.516</v>
      </c>
      <c r="L23" s="352">
        <f t="shared" si="10"/>
        <v>1275.505</v>
      </c>
      <c r="M23" s="354" t="s">
        <v>45</v>
      </c>
      <c r="N23" s="350">
        <v>1566.162</v>
      </c>
      <c r="O23" s="351">
        <v>1537.6499999999999</v>
      </c>
      <c r="P23" s="352">
        <v>790.6669999999999</v>
      </c>
      <c r="Q23" s="351">
        <v>138.07</v>
      </c>
      <c r="R23" s="352">
        <f t="shared" si="11"/>
        <v>4032.549</v>
      </c>
      <c r="S23" s="353">
        <f t="shared" si="12"/>
        <v>0.02634853547275745</v>
      </c>
      <c r="T23" s="364">
        <v>1672.9369999999997</v>
      </c>
      <c r="U23" s="351">
        <v>1671.6409999999998</v>
      </c>
      <c r="V23" s="352">
        <v>0</v>
      </c>
      <c r="W23" s="351">
        <v>106.45700000000001</v>
      </c>
      <c r="X23" s="352">
        <f t="shared" si="13"/>
        <v>3451.0349999999994</v>
      </c>
      <c r="Y23" s="355">
        <f t="shared" si="14"/>
        <v>0.16850423133929415</v>
      </c>
    </row>
    <row r="24" spans="1:25" ht="19.5" customHeight="1">
      <c r="A24" s="349" t="s">
        <v>305</v>
      </c>
      <c r="B24" s="350">
        <v>497.58399999999995</v>
      </c>
      <c r="C24" s="351">
        <v>413.76</v>
      </c>
      <c r="D24" s="352">
        <v>0</v>
      </c>
      <c r="E24" s="351">
        <v>13.67</v>
      </c>
      <c r="F24" s="352">
        <f t="shared" si="8"/>
        <v>925.0139999999999</v>
      </c>
      <c r="G24" s="353">
        <f t="shared" si="9"/>
        <v>0.018099374156594156</v>
      </c>
      <c r="H24" s="350">
        <v>507.005</v>
      </c>
      <c r="I24" s="351">
        <v>474.73</v>
      </c>
      <c r="J24" s="352">
        <v>0</v>
      </c>
      <c r="K24" s="351">
        <v>0</v>
      </c>
      <c r="L24" s="352">
        <f t="shared" si="10"/>
        <v>981.735</v>
      </c>
      <c r="M24" s="354">
        <f aca="true" t="shared" si="15" ref="M24:M39">IF(ISERROR(F24/L24-1),"         /0",(F24/L24-1))</f>
        <v>-0.057776283824046315</v>
      </c>
      <c r="N24" s="350">
        <v>1293.4679999999998</v>
      </c>
      <c r="O24" s="351">
        <v>1047.024</v>
      </c>
      <c r="P24" s="352"/>
      <c r="Q24" s="351">
        <v>52.160000000000004</v>
      </c>
      <c r="R24" s="352">
        <f t="shared" si="11"/>
        <v>2392.6519999999996</v>
      </c>
      <c r="S24" s="353">
        <f t="shared" si="12"/>
        <v>0.015633505283125897</v>
      </c>
      <c r="T24" s="364">
        <v>1233.439</v>
      </c>
      <c r="U24" s="351">
        <v>1132.059</v>
      </c>
      <c r="V24" s="352">
        <v>0</v>
      </c>
      <c r="W24" s="351">
        <v>0.6</v>
      </c>
      <c r="X24" s="352">
        <f t="shared" si="13"/>
        <v>2366.098</v>
      </c>
      <c r="Y24" s="355">
        <f t="shared" si="14"/>
        <v>0.011222696608508942</v>
      </c>
    </row>
    <row r="25" spans="1:25" ht="19.5" customHeight="1">
      <c r="A25" s="349" t="s">
        <v>388</v>
      </c>
      <c r="B25" s="350">
        <v>0</v>
      </c>
      <c r="C25" s="351">
        <v>741.647</v>
      </c>
      <c r="D25" s="352">
        <v>30.041</v>
      </c>
      <c r="E25" s="351">
        <v>32.128</v>
      </c>
      <c r="F25" s="352">
        <f t="shared" si="8"/>
        <v>803.8160000000001</v>
      </c>
      <c r="G25" s="353">
        <f t="shared" si="9"/>
        <v>0.015727941995534005</v>
      </c>
      <c r="H25" s="350">
        <v>42.185</v>
      </c>
      <c r="I25" s="351">
        <v>701.993</v>
      </c>
      <c r="J25" s="352"/>
      <c r="K25" s="351"/>
      <c r="L25" s="352">
        <f t="shared" si="10"/>
        <v>744.1780000000001</v>
      </c>
      <c r="M25" s="354">
        <f t="shared" si="15"/>
        <v>0.08013942900757609</v>
      </c>
      <c r="N25" s="350">
        <v>42.846</v>
      </c>
      <c r="O25" s="351">
        <v>1699.383</v>
      </c>
      <c r="P25" s="352">
        <v>30.041</v>
      </c>
      <c r="Q25" s="351">
        <v>80.8</v>
      </c>
      <c r="R25" s="352">
        <f t="shared" si="11"/>
        <v>1853.07</v>
      </c>
      <c r="S25" s="353">
        <f t="shared" si="12"/>
        <v>0.012107895187015124</v>
      </c>
      <c r="T25" s="364">
        <v>42.185</v>
      </c>
      <c r="U25" s="351">
        <v>1423.8339999999998</v>
      </c>
      <c r="V25" s="352"/>
      <c r="W25" s="351"/>
      <c r="X25" s="352">
        <f t="shared" si="13"/>
        <v>1466.0189999999998</v>
      </c>
      <c r="Y25" s="355">
        <f t="shared" si="14"/>
        <v>0.2640149957128797</v>
      </c>
    </row>
    <row r="26" spans="1:25" ht="19.5" customHeight="1">
      <c r="A26" s="349" t="s">
        <v>303</v>
      </c>
      <c r="B26" s="350">
        <v>312.738</v>
      </c>
      <c r="C26" s="351">
        <v>280.227</v>
      </c>
      <c r="D26" s="352">
        <v>0</v>
      </c>
      <c r="E26" s="351">
        <v>0</v>
      </c>
      <c r="F26" s="352">
        <f>SUM(B26:E26)</f>
        <v>592.9649999999999</v>
      </c>
      <c r="G26" s="353">
        <f>F26/$F$9</f>
        <v>0.011602305907548268</v>
      </c>
      <c r="H26" s="350">
        <v>180.244</v>
      </c>
      <c r="I26" s="351">
        <v>178.414</v>
      </c>
      <c r="J26" s="352"/>
      <c r="K26" s="351"/>
      <c r="L26" s="352">
        <f>SUM(H26:K26)</f>
        <v>358.658</v>
      </c>
      <c r="M26" s="354">
        <f>IF(ISERROR(F26/L26-1),"         /0",(F26/L26-1))</f>
        <v>0.6532880906044196</v>
      </c>
      <c r="N26" s="350">
        <v>765.3050000000001</v>
      </c>
      <c r="O26" s="351">
        <v>890.1969999999999</v>
      </c>
      <c r="P26" s="352">
        <v>0</v>
      </c>
      <c r="Q26" s="351">
        <v>0</v>
      </c>
      <c r="R26" s="352">
        <f>SUM(N26:Q26)</f>
        <v>1655.502</v>
      </c>
      <c r="S26" s="353">
        <f>R26/$R$9</f>
        <v>0.01081699271905212</v>
      </c>
      <c r="T26" s="364">
        <v>575.2850000000001</v>
      </c>
      <c r="U26" s="351">
        <v>438.26300000000003</v>
      </c>
      <c r="V26" s="352"/>
      <c r="W26" s="351"/>
      <c r="X26" s="352">
        <f>SUM(T26:W26)</f>
        <v>1013.5480000000001</v>
      </c>
      <c r="Y26" s="355">
        <f>IF(ISERROR(R26/X26-1),"         /0",IF(R26/X26&gt;5,"  *  ",(R26/X26-1)))</f>
        <v>0.633373061759285</v>
      </c>
    </row>
    <row r="27" spans="1:25" ht="19.5" customHeight="1">
      <c r="A27" s="349" t="s">
        <v>306</v>
      </c>
      <c r="B27" s="350">
        <v>196.065</v>
      </c>
      <c r="C27" s="351">
        <v>140.085</v>
      </c>
      <c r="D27" s="352">
        <v>0.05</v>
      </c>
      <c r="E27" s="351">
        <v>39.129</v>
      </c>
      <c r="F27" s="352">
        <f t="shared" si="8"/>
        <v>375.329</v>
      </c>
      <c r="G27" s="353">
        <f t="shared" si="9"/>
        <v>0.0073439104735931885</v>
      </c>
      <c r="H27" s="350">
        <v>274.284</v>
      </c>
      <c r="I27" s="351">
        <v>205.11599999999999</v>
      </c>
      <c r="J27" s="352"/>
      <c r="K27" s="351"/>
      <c r="L27" s="352">
        <f t="shared" si="10"/>
        <v>479.4</v>
      </c>
      <c r="M27" s="354">
        <f t="shared" si="15"/>
        <v>-0.21708594075928234</v>
      </c>
      <c r="N27" s="350">
        <v>559.963</v>
      </c>
      <c r="O27" s="351">
        <v>317.033</v>
      </c>
      <c r="P27" s="352">
        <v>0.08</v>
      </c>
      <c r="Q27" s="351">
        <v>39.169000000000004</v>
      </c>
      <c r="R27" s="352">
        <f t="shared" si="11"/>
        <v>916.245</v>
      </c>
      <c r="S27" s="353">
        <f t="shared" si="12"/>
        <v>0.0059867130899678225</v>
      </c>
      <c r="T27" s="364">
        <v>870.245</v>
      </c>
      <c r="U27" s="351">
        <v>613.485</v>
      </c>
      <c r="V27" s="352">
        <v>67.578</v>
      </c>
      <c r="W27" s="351">
        <v>7.29</v>
      </c>
      <c r="X27" s="352">
        <f t="shared" si="13"/>
        <v>1558.598</v>
      </c>
      <c r="Y27" s="355">
        <f t="shared" si="14"/>
        <v>-0.4121351368345141</v>
      </c>
    </row>
    <row r="28" spans="1:25" ht="19.5" customHeight="1">
      <c r="A28" s="349" t="s">
        <v>308</v>
      </c>
      <c r="B28" s="350">
        <v>186.18200000000002</v>
      </c>
      <c r="C28" s="351">
        <v>5.543</v>
      </c>
      <c r="D28" s="352">
        <v>0</v>
      </c>
      <c r="E28" s="351">
        <v>0</v>
      </c>
      <c r="F28" s="352">
        <f t="shared" si="8"/>
        <v>191.72500000000002</v>
      </c>
      <c r="G28" s="353">
        <f t="shared" si="9"/>
        <v>0.003751405395132415</v>
      </c>
      <c r="H28" s="350">
        <v>148.001</v>
      </c>
      <c r="I28" s="351">
        <v>5.181</v>
      </c>
      <c r="J28" s="352"/>
      <c r="K28" s="351"/>
      <c r="L28" s="352">
        <f t="shared" si="10"/>
        <v>153.18200000000002</v>
      </c>
      <c r="M28" s="354">
        <f t="shared" si="15"/>
        <v>0.2516157250851927</v>
      </c>
      <c r="N28" s="350">
        <v>461.066</v>
      </c>
      <c r="O28" s="351">
        <v>82.012</v>
      </c>
      <c r="P28" s="352">
        <v>0</v>
      </c>
      <c r="Q28" s="351">
        <v>3.462</v>
      </c>
      <c r="R28" s="352">
        <f t="shared" si="11"/>
        <v>546.54</v>
      </c>
      <c r="S28" s="353">
        <f t="shared" si="12"/>
        <v>0.003571073427075742</v>
      </c>
      <c r="T28" s="364">
        <v>583.6890000000001</v>
      </c>
      <c r="U28" s="351">
        <v>180.62599999999998</v>
      </c>
      <c r="V28" s="352">
        <v>0</v>
      </c>
      <c r="W28" s="351">
        <v>8.286</v>
      </c>
      <c r="X28" s="352">
        <f t="shared" si="13"/>
        <v>772.601</v>
      </c>
      <c r="Y28" s="355">
        <f t="shared" si="14"/>
        <v>-0.2925973432599751</v>
      </c>
    </row>
    <row r="29" spans="1:25" ht="19.5" customHeight="1">
      <c r="A29" s="349" t="s">
        <v>389</v>
      </c>
      <c r="B29" s="350">
        <v>0</v>
      </c>
      <c r="C29" s="351">
        <v>74.746</v>
      </c>
      <c r="D29" s="352">
        <v>0</v>
      </c>
      <c r="E29" s="351">
        <v>0</v>
      </c>
      <c r="F29" s="352">
        <f t="shared" si="8"/>
        <v>74.746</v>
      </c>
      <c r="G29" s="353">
        <f t="shared" si="9"/>
        <v>0.0014625246976897506</v>
      </c>
      <c r="H29" s="350">
        <v>0</v>
      </c>
      <c r="I29" s="351">
        <v>141.58</v>
      </c>
      <c r="J29" s="352"/>
      <c r="K29" s="351"/>
      <c r="L29" s="352">
        <f t="shared" si="10"/>
        <v>141.58</v>
      </c>
      <c r="M29" s="354">
        <f t="shared" si="15"/>
        <v>-0.4720582003107784</v>
      </c>
      <c r="N29" s="350">
        <v>50.882999999999996</v>
      </c>
      <c r="O29" s="351">
        <v>466.714</v>
      </c>
      <c r="P29" s="352"/>
      <c r="Q29" s="351"/>
      <c r="R29" s="352">
        <f t="shared" si="11"/>
        <v>517.597</v>
      </c>
      <c r="S29" s="353">
        <f t="shared" si="12"/>
        <v>0.0033819608677024974</v>
      </c>
      <c r="T29" s="364">
        <v>93.245</v>
      </c>
      <c r="U29" s="351">
        <v>275.67100000000005</v>
      </c>
      <c r="V29" s="352"/>
      <c r="W29" s="351"/>
      <c r="X29" s="352">
        <f t="shared" si="13"/>
        <v>368.91600000000005</v>
      </c>
      <c r="Y29" s="355">
        <f t="shared" si="14"/>
        <v>0.40302128397792436</v>
      </c>
    </row>
    <row r="30" spans="1:25" ht="19.5" customHeight="1">
      <c r="A30" s="349" t="s">
        <v>304</v>
      </c>
      <c r="B30" s="350">
        <v>39.636</v>
      </c>
      <c r="C30" s="351">
        <v>33.344</v>
      </c>
      <c r="D30" s="352">
        <v>0</v>
      </c>
      <c r="E30" s="351">
        <v>0</v>
      </c>
      <c r="F30" s="352">
        <f t="shared" si="8"/>
        <v>72.98</v>
      </c>
      <c r="G30" s="353">
        <f t="shared" si="9"/>
        <v>0.0014279700912075296</v>
      </c>
      <c r="H30" s="350">
        <v>27.561</v>
      </c>
      <c r="I30" s="351">
        <v>111.845</v>
      </c>
      <c r="J30" s="352"/>
      <c r="K30" s="351"/>
      <c r="L30" s="352">
        <f t="shared" si="10"/>
        <v>139.406</v>
      </c>
      <c r="M30" s="354" t="s">
        <v>45</v>
      </c>
      <c r="N30" s="350">
        <v>113.751</v>
      </c>
      <c r="O30" s="351">
        <v>140.45499999999998</v>
      </c>
      <c r="P30" s="352">
        <v>0</v>
      </c>
      <c r="Q30" s="351">
        <v>0</v>
      </c>
      <c r="R30" s="352">
        <f t="shared" si="11"/>
        <v>254.206</v>
      </c>
      <c r="S30" s="353">
        <f t="shared" si="12"/>
        <v>0.0016609731979419916</v>
      </c>
      <c r="T30" s="364">
        <v>59.62</v>
      </c>
      <c r="U30" s="351">
        <v>217.351</v>
      </c>
      <c r="V30" s="352">
        <v>0</v>
      </c>
      <c r="W30" s="351">
        <v>7.317</v>
      </c>
      <c r="X30" s="352">
        <f t="shared" si="13"/>
        <v>284.288</v>
      </c>
      <c r="Y30" s="355">
        <f t="shared" si="14"/>
        <v>-0.10581522962629453</v>
      </c>
    </row>
    <row r="31" spans="1:25" ht="19.5" customHeight="1" thickBot="1">
      <c r="A31" s="349" t="s">
        <v>274</v>
      </c>
      <c r="B31" s="350">
        <v>616.031</v>
      </c>
      <c r="C31" s="351">
        <v>220.17</v>
      </c>
      <c r="D31" s="352">
        <v>48.629</v>
      </c>
      <c r="E31" s="351">
        <v>74.92299999999999</v>
      </c>
      <c r="F31" s="352">
        <f t="shared" si="8"/>
        <v>959.7529999999999</v>
      </c>
      <c r="G31" s="353">
        <f t="shared" si="9"/>
        <v>0.018779098094638257</v>
      </c>
      <c r="H31" s="350">
        <v>609.044</v>
      </c>
      <c r="I31" s="351">
        <v>241.34100000000004</v>
      </c>
      <c r="J31" s="352">
        <v>1.353</v>
      </c>
      <c r="K31" s="351">
        <v>13.633</v>
      </c>
      <c r="L31" s="352">
        <f t="shared" si="10"/>
        <v>865.371</v>
      </c>
      <c r="M31" s="354">
        <f t="shared" si="15"/>
        <v>0.1090653604061147</v>
      </c>
      <c r="N31" s="350">
        <v>1628.854</v>
      </c>
      <c r="O31" s="351">
        <v>695.655</v>
      </c>
      <c r="P31" s="352">
        <v>48.799</v>
      </c>
      <c r="Q31" s="351">
        <v>392.0970000000001</v>
      </c>
      <c r="R31" s="352">
        <f t="shared" si="11"/>
        <v>2765.405</v>
      </c>
      <c r="S31" s="353">
        <f t="shared" si="12"/>
        <v>0.01806906047243092</v>
      </c>
      <c r="T31" s="364">
        <v>1744.519</v>
      </c>
      <c r="U31" s="351">
        <v>709.9540000000001</v>
      </c>
      <c r="V31" s="352">
        <v>113.27300000000001</v>
      </c>
      <c r="W31" s="351">
        <v>25.876</v>
      </c>
      <c r="X31" s="352">
        <f t="shared" si="13"/>
        <v>2593.6220000000003</v>
      </c>
      <c r="Y31" s="355">
        <f t="shared" si="14"/>
        <v>0.0662328589131338</v>
      </c>
    </row>
    <row r="32" spans="1:25" s="145" customFormat="1" ht="19.5" customHeight="1">
      <c r="A32" s="152" t="s">
        <v>54</v>
      </c>
      <c r="B32" s="149">
        <f>SUM(B33:B41)</f>
        <v>2469.911</v>
      </c>
      <c r="C32" s="148">
        <f>SUM(C33:C41)</f>
        <v>2908.957</v>
      </c>
      <c r="D32" s="147">
        <f>SUM(D33:D41)</f>
        <v>629.729</v>
      </c>
      <c r="E32" s="148">
        <f>SUM(E33:E41)</f>
        <v>517.351</v>
      </c>
      <c r="F32" s="147">
        <f t="shared" si="8"/>
        <v>6525.948</v>
      </c>
      <c r="G32" s="150">
        <f t="shared" si="9"/>
        <v>0.12769058044362286</v>
      </c>
      <c r="H32" s="149">
        <f>SUM(H33:H41)</f>
        <v>1372.971</v>
      </c>
      <c r="I32" s="194">
        <f>SUM(I33:I41)</f>
        <v>1746.9719999999998</v>
      </c>
      <c r="J32" s="147">
        <f>SUM(J33:J41)</f>
        <v>0</v>
      </c>
      <c r="K32" s="148">
        <f>SUM(K33:K41)</f>
        <v>0</v>
      </c>
      <c r="L32" s="147">
        <f t="shared" si="10"/>
        <v>3119.9429999999998</v>
      </c>
      <c r="M32" s="151">
        <f t="shared" si="15"/>
        <v>1.0916882135346708</v>
      </c>
      <c r="N32" s="149">
        <f>SUM(N33:N41)</f>
        <v>7249.432000000001</v>
      </c>
      <c r="O32" s="148">
        <f>SUM(O33:O41)</f>
        <v>7630.938000000001</v>
      </c>
      <c r="P32" s="147">
        <f>SUM(P33:P41)</f>
        <v>1779.116</v>
      </c>
      <c r="Q32" s="148">
        <f>SUM(Q33:Q41)</f>
        <v>1169.114</v>
      </c>
      <c r="R32" s="147">
        <f t="shared" si="11"/>
        <v>17828.600000000006</v>
      </c>
      <c r="S32" s="150">
        <f t="shared" si="12"/>
        <v>0.11649145479189557</v>
      </c>
      <c r="T32" s="149">
        <f>SUM(T33:T41)</f>
        <v>4357.218</v>
      </c>
      <c r="U32" s="148">
        <f>SUM(U33:U41)</f>
        <v>4304.294</v>
      </c>
      <c r="V32" s="147">
        <f>SUM(V33:V41)</f>
        <v>97.468</v>
      </c>
      <c r="W32" s="148">
        <f>SUM(W33:W41)</f>
        <v>12.109</v>
      </c>
      <c r="X32" s="147">
        <f t="shared" si="13"/>
        <v>8771.089</v>
      </c>
      <c r="Y32" s="146">
        <f t="shared" si="14"/>
        <v>1.032655238135197</v>
      </c>
    </row>
    <row r="33" spans="1:25" ht="19.5" customHeight="1">
      <c r="A33" s="342" t="s">
        <v>322</v>
      </c>
      <c r="B33" s="343">
        <v>770.726</v>
      </c>
      <c r="C33" s="344">
        <v>465.528</v>
      </c>
      <c r="D33" s="345">
        <v>629.729</v>
      </c>
      <c r="E33" s="344">
        <v>0</v>
      </c>
      <c r="F33" s="345">
        <f t="shared" si="8"/>
        <v>1865.983</v>
      </c>
      <c r="G33" s="346">
        <f t="shared" si="9"/>
        <v>0.03651093333381337</v>
      </c>
      <c r="H33" s="343">
        <v>105.806</v>
      </c>
      <c r="I33" s="366">
        <v>103.57300000000001</v>
      </c>
      <c r="J33" s="345"/>
      <c r="K33" s="344"/>
      <c r="L33" s="345">
        <f t="shared" si="10"/>
        <v>209.37900000000002</v>
      </c>
      <c r="M33" s="347">
        <f t="shared" si="15"/>
        <v>7.911987353077432</v>
      </c>
      <c r="N33" s="343">
        <v>2075.007</v>
      </c>
      <c r="O33" s="344">
        <v>1188.4450000000002</v>
      </c>
      <c r="P33" s="345">
        <v>1779.116</v>
      </c>
      <c r="Q33" s="344">
        <v>40.074</v>
      </c>
      <c r="R33" s="345">
        <f t="shared" si="11"/>
        <v>5082.642</v>
      </c>
      <c r="S33" s="346">
        <f t="shared" si="12"/>
        <v>0.03320980675803986</v>
      </c>
      <c r="T33" s="343">
        <v>359.13399999999996</v>
      </c>
      <c r="U33" s="344">
        <v>315.374</v>
      </c>
      <c r="V33" s="345"/>
      <c r="W33" s="344"/>
      <c r="X33" s="345">
        <f t="shared" si="13"/>
        <v>674.508</v>
      </c>
      <c r="Y33" s="348" t="str">
        <f t="shared" si="14"/>
        <v>  *  </v>
      </c>
    </row>
    <row r="34" spans="1:25" ht="19.5" customHeight="1">
      <c r="A34" s="349" t="s">
        <v>316</v>
      </c>
      <c r="B34" s="350">
        <v>568.768</v>
      </c>
      <c r="C34" s="351">
        <v>1048.9389999999999</v>
      </c>
      <c r="D34" s="352">
        <v>0</v>
      </c>
      <c r="E34" s="351">
        <v>0</v>
      </c>
      <c r="F34" s="352">
        <f t="shared" si="8"/>
        <v>1617.7069999999999</v>
      </c>
      <c r="G34" s="353">
        <f t="shared" si="9"/>
        <v>0.03165301743405123</v>
      </c>
      <c r="H34" s="350">
        <v>478.529</v>
      </c>
      <c r="I34" s="369">
        <v>700.848</v>
      </c>
      <c r="J34" s="352"/>
      <c r="K34" s="351"/>
      <c r="L34" s="352">
        <f t="shared" si="10"/>
        <v>1179.377</v>
      </c>
      <c r="M34" s="354">
        <f t="shared" si="15"/>
        <v>0.3716623268047452</v>
      </c>
      <c r="N34" s="350">
        <v>1786.899</v>
      </c>
      <c r="O34" s="351">
        <v>2651.796</v>
      </c>
      <c r="P34" s="352">
        <v>0</v>
      </c>
      <c r="Q34" s="351">
        <v>0</v>
      </c>
      <c r="R34" s="352">
        <f t="shared" si="11"/>
        <v>4438.695</v>
      </c>
      <c r="S34" s="353">
        <f t="shared" si="12"/>
        <v>0.029002279367281374</v>
      </c>
      <c r="T34" s="350">
        <v>1516.3170000000002</v>
      </c>
      <c r="U34" s="351">
        <v>1602.399</v>
      </c>
      <c r="V34" s="352"/>
      <c r="W34" s="351"/>
      <c r="X34" s="352">
        <f t="shared" si="13"/>
        <v>3118.7160000000003</v>
      </c>
      <c r="Y34" s="355">
        <f t="shared" si="14"/>
        <v>0.42324437364607714</v>
      </c>
    </row>
    <row r="35" spans="1:25" ht="19.5" customHeight="1">
      <c r="A35" s="349" t="s">
        <v>390</v>
      </c>
      <c r="B35" s="350">
        <v>756.972</v>
      </c>
      <c r="C35" s="351">
        <v>78.787</v>
      </c>
      <c r="D35" s="352">
        <v>0</v>
      </c>
      <c r="E35" s="351">
        <v>0</v>
      </c>
      <c r="F35" s="352">
        <f t="shared" si="8"/>
        <v>835.759</v>
      </c>
      <c r="G35" s="353">
        <f t="shared" si="9"/>
        <v>0.016352957734413726</v>
      </c>
      <c r="H35" s="350">
        <v>511.676</v>
      </c>
      <c r="I35" s="369">
        <v>41.539</v>
      </c>
      <c r="J35" s="352"/>
      <c r="K35" s="351"/>
      <c r="L35" s="352">
        <f t="shared" si="10"/>
        <v>553.215</v>
      </c>
      <c r="M35" s="354">
        <f t="shared" si="15"/>
        <v>0.5107309093209691</v>
      </c>
      <c r="N35" s="350">
        <v>2170.089</v>
      </c>
      <c r="O35" s="351">
        <v>257.822</v>
      </c>
      <c r="P35" s="352"/>
      <c r="Q35" s="351"/>
      <c r="R35" s="352">
        <f t="shared" si="11"/>
        <v>2427.911</v>
      </c>
      <c r="S35" s="353">
        <f t="shared" si="12"/>
        <v>0.015863886367703906</v>
      </c>
      <c r="T35" s="350">
        <v>1595.547</v>
      </c>
      <c r="U35" s="351">
        <v>197.13299999999998</v>
      </c>
      <c r="V35" s="352">
        <v>96.968</v>
      </c>
      <c r="W35" s="351">
        <v>11.984</v>
      </c>
      <c r="X35" s="352">
        <f t="shared" si="13"/>
        <v>1901.632</v>
      </c>
      <c r="Y35" s="355">
        <f t="shared" si="14"/>
        <v>0.2767512326254502</v>
      </c>
    </row>
    <row r="36" spans="1:25" ht="19.5" customHeight="1">
      <c r="A36" s="349" t="s">
        <v>319</v>
      </c>
      <c r="B36" s="350">
        <v>45.394</v>
      </c>
      <c r="C36" s="351">
        <v>330.26099999999997</v>
      </c>
      <c r="D36" s="352">
        <v>0</v>
      </c>
      <c r="E36" s="351">
        <v>0</v>
      </c>
      <c r="F36" s="352">
        <f t="shared" si="8"/>
        <v>375.655</v>
      </c>
      <c r="G36" s="353">
        <f t="shared" si="9"/>
        <v>0.007350289183510064</v>
      </c>
      <c r="H36" s="350">
        <v>145.25099999999998</v>
      </c>
      <c r="I36" s="369">
        <v>261.566</v>
      </c>
      <c r="J36" s="352"/>
      <c r="K36" s="351"/>
      <c r="L36" s="352">
        <f t="shared" si="10"/>
        <v>406.81699999999995</v>
      </c>
      <c r="M36" s="354">
        <f t="shared" si="15"/>
        <v>-0.07659955213277714</v>
      </c>
      <c r="N36" s="350">
        <v>147.309</v>
      </c>
      <c r="O36" s="351">
        <v>846.425</v>
      </c>
      <c r="P36" s="352"/>
      <c r="Q36" s="351"/>
      <c r="R36" s="352">
        <f t="shared" si="11"/>
        <v>993.7339999999999</v>
      </c>
      <c r="S36" s="353">
        <f t="shared" si="12"/>
        <v>0.006493023531638463</v>
      </c>
      <c r="T36" s="350">
        <v>465.19999999999993</v>
      </c>
      <c r="U36" s="351">
        <v>662.9639999999999</v>
      </c>
      <c r="V36" s="352"/>
      <c r="W36" s="351"/>
      <c r="X36" s="352">
        <f t="shared" si="13"/>
        <v>1128.1639999999998</v>
      </c>
      <c r="Y36" s="355">
        <f t="shared" si="14"/>
        <v>-0.11915820749465489</v>
      </c>
    </row>
    <row r="37" spans="1:25" ht="19.5" customHeight="1">
      <c r="A37" s="349" t="s">
        <v>318</v>
      </c>
      <c r="B37" s="350">
        <v>37.053</v>
      </c>
      <c r="C37" s="351">
        <v>254.145</v>
      </c>
      <c r="D37" s="352">
        <v>0</v>
      </c>
      <c r="E37" s="351">
        <v>0</v>
      </c>
      <c r="F37" s="352">
        <f>SUM(B37:E37)</f>
        <v>291.198</v>
      </c>
      <c r="G37" s="353">
        <f>F37/$F$9</f>
        <v>0.005697753283357771</v>
      </c>
      <c r="H37" s="350">
        <v>13.468</v>
      </c>
      <c r="I37" s="369">
        <v>201.77</v>
      </c>
      <c r="J37" s="352"/>
      <c r="K37" s="351"/>
      <c r="L37" s="352">
        <f>SUM(H37:K37)</f>
        <v>215.238</v>
      </c>
      <c r="M37" s="354">
        <f>IF(ISERROR(F37/L37-1),"         /0",(F37/L37-1))</f>
        <v>0.3529116605803806</v>
      </c>
      <c r="N37" s="350">
        <v>79.435</v>
      </c>
      <c r="O37" s="351">
        <v>698.617</v>
      </c>
      <c r="P37" s="352"/>
      <c r="Q37" s="351"/>
      <c r="R37" s="352">
        <f>SUM(N37:Q37)</f>
        <v>778.0519999999999</v>
      </c>
      <c r="S37" s="353">
        <f>R37/$R$9</f>
        <v>0.005083764815170226</v>
      </c>
      <c r="T37" s="350">
        <v>52.759</v>
      </c>
      <c r="U37" s="351">
        <v>395.246</v>
      </c>
      <c r="V37" s="352"/>
      <c r="W37" s="351"/>
      <c r="X37" s="352">
        <f>SUM(T37:W37)</f>
        <v>448.005</v>
      </c>
      <c r="Y37" s="355">
        <f>IF(ISERROR(R37/X37-1),"         /0",IF(R37/X37&gt;5,"  *  ",(R37/X37-1)))</f>
        <v>0.7367038314304526</v>
      </c>
    </row>
    <row r="38" spans="1:25" ht="19.5" customHeight="1">
      <c r="A38" s="349" t="s">
        <v>320</v>
      </c>
      <c r="B38" s="350">
        <v>11.975000000000001</v>
      </c>
      <c r="C38" s="351">
        <v>228.969</v>
      </c>
      <c r="D38" s="352">
        <v>0</v>
      </c>
      <c r="E38" s="351">
        <v>0</v>
      </c>
      <c r="F38" s="352">
        <f>SUM(B38:E38)</f>
        <v>240.944</v>
      </c>
      <c r="G38" s="353">
        <f>F38/$F$9</f>
        <v>0.004714453626416922</v>
      </c>
      <c r="H38" s="350">
        <v>25.291</v>
      </c>
      <c r="I38" s="369">
        <v>209.31</v>
      </c>
      <c r="J38" s="352"/>
      <c r="K38" s="351"/>
      <c r="L38" s="352">
        <f>SUM(H38:K38)</f>
        <v>234.601</v>
      </c>
      <c r="M38" s="354">
        <f>IF(ISERROR(F38/L38-1),"         /0",(F38/L38-1))</f>
        <v>0.02703739540752159</v>
      </c>
      <c r="N38" s="350">
        <v>27.685000000000002</v>
      </c>
      <c r="O38" s="351">
        <v>662.2280000000001</v>
      </c>
      <c r="P38" s="352"/>
      <c r="Q38" s="351"/>
      <c r="R38" s="352">
        <f>SUM(N38:Q38)</f>
        <v>689.913</v>
      </c>
      <c r="S38" s="353">
        <f>R38/$R$9</f>
        <v>0.004507867642430758</v>
      </c>
      <c r="T38" s="350">
        <v>44.58200000000001</v>
      </c>
      <c r="U38" s="351">
        <v>619.933</v>
      </c>
      <c r="V38" s="352"/>
      <c r="W38" s="351"/>
      <c r="X38" s="352">
        <f>SUM(T38:W38)</f>
        <v>664.515</v>
      </c>
      <c r="Y38" s="355">
        <f>IF(ISERROR(R38/X38-1),"         /0",IF(R38/X38&gt;5,"  *  ",(R38/X38-1)))</f>
        <v>0.038220356199634375</v>
      </c>
    </row>
    <row r="39" spans="1:25" ht="19.5" customHeight="1">
      <c r="A39" s="349" t="s">
        <v>321</v>
      </c>
      <c r="B39" s="350">
        <v>18.598</v>
      </c>
      <c r="C39" s="351">
        <v>119.99600000000001</v>
      </c>
      <c r="D39" s="352">
        <v>0</v>
      </c>
      <c r="E39" s="351">
        <v>0</v>
      </c>
      <c r="F39" s="352">
        <f t="shared" si="8"/>
        <v>138.594</v>
      </c>
      <c r="G39" s="353">
        <f t="shared" si="9"/>
        <v>0.002711812644845387</v>
      </c>
      <c r="H39" s="350">
        <v>18.667</v>
      </c>
      <c r="I39" s="369">
        <v>121.475</v>
      </c>
      <c r="J39" s="352"/>
      <c r="K39" s="351"/>
      <c r="L39" s="352">
        <f t="shared" si="10"/>
        <v>140.142</v>
      </c>
      <c r="M39" s="354">
        <f t="shared" si="15"/>
        <v>-0.011045939118893733</v>
      </c>
      <c r="N39" s="350">
        <v>59.006</v>
      </c>
      <c r="O39" s="351">
        <v>301.3</v>
      </c>
      <c r="P39" s="352"/>
      <c r="Q39" s="351"/>
      <c r="R39" s="352">
        <f t="shared" si="11"/>
        <v>360.30600000000004</v>
      </c>
      <c r="S39" s="353">
        <f t="shared" si="12"/>
        <v>0.002354226922486831</v>
      </c>
      <c r="T39" s="350">
        <v>49.813</v>
      </c>
      <c r="U39" s="351">
        <v>281.50600000000003</v>
      </c>
      <c r="V39" s="352"/>
      <c r="W39" s="351"/>
      <c r="X39" s="352">
        <f t="shared" si="13"/>
        <v>331.319</v>
      </c>
      <c r="Y39" s="355">
        <f t="shared" si="14"/>
        <v>0.0874897002586632</v>
      </c>
    </row>
    <row r="40" spans="1:25" ht="19.5" customHeight="1">
      <c r="A40" s="349" t="s">
        <v>317</v>
      </c>
      <c r="B40" s="350">
        <v>36.271</v>
      </c>
      <c r="C40" s="351">
        <v>86.223</v>
      </c>
      <c r="D40" s="352">
        <v>0</v>
      </c>
      <c r="E40" s="351">
        <v>0</v>
      </c>
      <c r="F40" s="352">
        <f t="shared" si="8"/>
        <v>122.494</v>
      </c>
      <c r="G40" s="353">
        <f t="shared" si="9"/>
        <v>0.002396790467968966</v>
      </c>
      <c r="H40" s="350">
        <v>15.303</v>
      </c>
      <c r="I40" s="369">
        <v>48.294</v>
      </c>
      <c r="J40" s="352"/>
      <c r="K40" s="351"/>
      <c r="L40" s="352">
        <f t="shared" si="10"/>
        <v>63.596999999999994</v>
      </c>
      <c r="M40" s="354" t="s">
        <v>45</v>
      </c>
      <c r="N40" s="350">
        <v>70.102</v>
      </c>
      <c r="O40" s="351">
        <v>278.152</v>
      </c>
      <c r="P40" s="352">
        <v>0</v>
      </c>
      <c r="Q40" s="351"/>
      <c r="R40" s="352">
        <f t="shared" si="11"/>
        <v>348.254</v>
      </c>
      <c r="S40" s="353">
        <f t="shared" si="12"/>
        <v>0.002275479571985281</v>
      </c>
      <c r="T40" s="350">
        <v>50.55499999999999</v>
      </c>
      <c r="U40" s="351">
        <v>88.23</v>
      </c>
      <c r="V40" s="352"/>
      <c r="W40" s="351"/>
      <c r="X40" s="352">
        <f t="shared" si="13"/>
        <v>138.785</v>
      </c>
      <c r="Y40" s="355">
        <f t="shared" si="14"/>
        <v>1.5093057607090103</v>
      </c>
    </row>
    <row r="41" spans="1:25" ht="19.5" customHeight="1" thickBot="1">
      <c r="A41" s="349" t="s">
        <v>274</v>
      </c>
      <c r="B41" s="350">
        <v>224.15400000000002</v>
      </c>
      <c r="C41" s="351">
        <v>296.10900000000004</v>
      </c>
      <c r="D41" s="352">
        <v>0</v>
      </c>
      <c r="E41" s="351">
        <v>517.351</v>
      </c>
      <c r="F41" s="352">
        <f t="shared" si="8"/>
        <v>1037.614</v>
      </c>
      <c r="G41" s="353">
        <f t="shared" si="9"/>
        <v>0.020302572735245404</v>
      </c>
      <c r="H41" s="350">
        <v>58.980000000000004</v>
      </c>
      <c r="I41" s="369">
        <v>58.59700000000001</v>
      </c>
      <c r="J41" s="352">
        <v>0</v>
      </c>
      <c r="K41" s="351">
        <v>0</v>
      </c>
      <c r="L41" s="352">
        <f t="shared" si="10"/>
        <v>117.57700000000001</v>
      </c>
      <c r="M41" s="354" t="s">
        <v>45</v>
      </c>
      <c r="N41" s="350">
        <v>833.9000000000001</v>
      </c>
      <c r="O41" s="351">
        <v>746.1530000000001</v>
      </c>
      <c r="P41" s="352">
        <v>0</v>
      </c>
      <c r="Q41" s="351">
        <v>1129.04</v>
      </c>
      <c r="R41" s="352">
        <f t="shared" si="11"/>
        <v>2709.0930000000003</v>
      </c>
      <c r="S41" s="353">
        <f t="shared" si="12"/>
        <v>0.017701119815158827</v>
      </c>
      <c r="T41" s="350">
        <v>223.311</v>
      </c>
      <c r="U41" s="351">
        <v>141.50900000000001</v>
      </c>
      <c r="V41" s="352">
        <v>0.5</v>
      </c>
      <c r="W41" s="351">
        <v>0.125</v>
      </c>
      <c r="X41" s="352">
        <f t="shared" si="13"/>
        <v>365.44500000000005</v>
      </c>
      <c r="Y41" s="355" t="str">
        <f t="shared" si="14"/>
        <v>  *  </v>
      </c>
    </row>
    <row r="42" spans="1:25" s="145" customFormat="1" ht="19.5" customHeight="1">
      <c r="A42" s="152" t="s">
        <v>53</v>
      </c>
      <c r="B42" s="149">
        <f>SUM(B43:B52)</f>
        <v>2572.3480000000004</v>
      </c>
      <c r="C42" s="148">
        <f>SUM(C43:C52)</f>
        <v>1703.179</v>
      </c>
      <c r="D42" s="147">
        <f>SUM(D43:D52)</f>
        <v>508.26599999999996</v>
      </c>
      <c r="E42" s="148">
        <f>SUM(E43:E52)</f>
        <v>305.661</v>
      </c>
      <c r="F42" s="147">
        <f t="shared" si="8"/>
        <v>5089.454</v>
      </c>
      <c r="G42" s="150">
        <f t="shared" si="9"/>
        <v>0.09958328435977701</v>
      </c>
      <c r="H42" s="149">
        <f>SUM(H43:H52)</f>
        <v>2820.0280000000002</v>
      </c>
      <c r="I42" s="148">
        <f>SUM(I43:I52)</f>
        <v>1868.5419999999997</v>
      </c>
      <c r="J42" s="147">
        <f>SUM(J43:J52)</f>
        <v>430.184</v>
      </c>
      <c r="K42" s="148">
        <f>SUM(K43:K52)</f>
        <v>200.711</v>
      </c>
      <c r="L42" s="147">
        <f t="shared" si="10"/>
        <v>5319.465</v>
      </c>
      <c r="M42" s="151">
        <f aca="true" t="shared" si="16" ref="M42:M58">IF(ISERROR(F42/L42-1),"         /0",(F42/L42-1))</f>
        <v>-0.0432394987089868</v>
      </c>
      <c r="N42" s="149">
        <f>SUM(N43:N52)</f>
        <v>6919.805</v>
      </c>
      <c r="O42" s="148">
        <f>SUM(O43:O52)</f>
        <v>4454.196000000001</v>
      </c>
      <c r="P42" s="147">
        <f>SUM(P43:P52)</f>
        <v>1156.049</v>
      </c>
      <c r="Q42" s="148">
        <f>SUM(Q43:Q52)</f>
        <v>685.536</v>
      </c>
      <c r="R42" s="147">
        <f t="shared" si="11"/>
        <v>13215.586</v>
      </c>
      <c r="S42" s="150">
        <f t="shared" si="12"/>
        <v>0.08635018111727266</v>
      </c>
      <c r="T42" s="149">
        <f>SUM(T43:T52)</f>
        <v>7938.073999999999</v>
      </c>
      <c r="U42" s="148">
        <f>SUM(U43:U52)</f>
        <v>5114.42</v>
      </c>
      <c r="V42" s="147">
        <f>SUM(V43:V52)</f>
        <v>446.90000000000003</v>
      </c>
      <c r="W42" s="148">
        <f>SUM(W43:W52)</f>
        <v>205.061</v>
      </c>
      <c r="X42" s="147">
        <f t="shared" si="13"/>
        <v>13704.454999999998</v>
      </c>
      <c r="Y42" s="146">
        <f t="shared" si="14"/>
        <v>-0.03567226861630024</v>
      </c>
    </row>
    <row r="43" spans="1:25" s="137" customFormat="1" ht="19.5" customHeight="1">
      <c r="A43" s="342" t="s">
        <v>330</v>
      </c>
      <c r="B43" s="343">
        <v>1552.865</v>
      </c>
      <c r="C43" s="344">
        <v>962.319</v>
      </c>
      <c r="D43" s="345">
        <v>106.417</v>
      </c>
      <c r="E43" s="344">
        <v>79.863</v>
      </c>
      <c r="F43" s="345">
        <f t="shared" si="8"/>
        <v>2701.464</v>
      </c>
      <c r="G43" s="346">
        <f t="shared" si="9"/>
        <v>0.05285845155486239</v>
      </c>
      <c r="H43" s="343">
        <v>1658.878</v>
      </c>
      <c r="I43" s="344">
        <v>1035.827</v>
      </c>
      <c r="J43" s="345">
        <v>0</v>
      </c>
      <c r="K43" s="344">
        <v>0</v>
      </c>
      <c r="L43" s="345">
        <f t="shared" si="10"/>
        <v>2694.705</v>
      </c>
      <c r="M43" s="347">
        <f t="shared" si="16"/>
        <v>0.002508252294778135</v>
      </c>
      <c r="N43" s="343">
        <v>4057.753</v>
      </c>
      <c r="O43" s="344">
        <v>2529.3410000000003</v>
      </c>
      <c r="P43" s="345">
        <v>287.735</v>
      </c>
      <c r="Q43" s="344">
        <v>181.338</v>
      </c>
      <c r="R43" s="345">
        <f t="shared" si="11"/>
        <v>7056.167</v>
      </c>
      <c r="S43" s="346">
        <f t="shared" si="12"/>
        <v>0.046104750742322176</v>
      </c>
      <c r="T43" s="363">
        <v>4586.258</v>
      </c>
      <c r="U43" s="344">
        <v>2990.4610000000002</v>
      </c>
      <c r="V43" s="345">
        <v>1.316</v>
      </c>
      <c r="W43" s="344">
        <v>0</v>
      </c>
      <c r="X43" s="345">
        <f t="shared" si="13"/>
        <v>7578.035</v>
      </c>
      <c r="Y43" s="348">
        <f t="shared" si="14"/>
        <v>-0.06886587354109597</v>
      </c>
    </row>
    <row r="44" spans="1:25" s="137" customFormat="1" ht="19.5" customHeight="1">
      <c r="A44" s="499" t="s">
        <v>331</v>
      </c>
      <c r="B44" s="500">
        <v>374.174</v>
      </c>
      <c r="C44" s="501">
        <v>386.79100000000005</v>
      </c>
      <c r="D44" s="502">
        <v>358.459</v>
      </c>
      <c r="E44" s="501">
        <v>225.798</v>
      </c>
      <c r="F44" s="502">
        <f aca="true" t="shared" si="17" ref="F44:F50">SUM(B44:E44)</f>
        <v>1345.222</v>
      </c>
      <c r="G44" s="505">
        <f aca="true" t="shared" si="18" ref="G44:G50">F44/$F$9</f>
        <v>0.02632141383987908</v>
      </c>
      <c r="H44" s="500">
        <v>568.556</v>
      </c>
      <c r="I44" s="501">
        <v>372.93999999999994</v>
      </c>
      <c r="J44" s="502">
        <v>320.96000000000004</v>
      </c>
      <c r="K44" s="501">
        <v>200.711</v>
      </c>
      <c r="L44" s="502">
        <f aca="true" t="shared" si="19" ref="L44:L50">SUM(H44:K44)</f>
        <v>1463.1670000000001</v>
      </c>
      <c r="M44" s="547">
        <f>IF(ISERROR(F44/L44-1),"         /0",(F44/L44-1))</f>
        <v>-0.08060939045235449</v>
      </c>
      <c r="N44" s="500">
        <v>1335.896</v>
      </c>
      <c r="O44" s="501">
        <v>1115.951</v>
      </c>
      <c r="P44" s="502">
        <v>824.704</v>
      </c>
      <c r="Q44" s="501">
        <v>470.461</v>
      </c>
      <c r="R44" s="502">
        <f aca="true" t="shared" si="20" ref="R44:R50">SUM(N44:Q44)</f>
        <v>3747.0119999999997</v>
      </c>
      <c r="S44" s="505">
        <f aca="true" t="shared" si="21" ref="S44:S50">R44/$R$9</f>
        <v>0.024482846606165936</v>
      </c>
      <c r="T44" s="508">
        <v>1527.937</v>
      </c>
      <c r="U44" s="501">
        <v>1091.9589999999998</v>
      </c>
      <c r="V44" s="502">
        <v>320.96000000000004</v>
      </c>
      <c r="W44" s="501">
        <v>200.711</v>
      </c>
      <c r="X44" s="502">
        <f aca="true" t="shared" si="22" ref="X44:X50">SUM(T44:W44)</f>
        <v>3141.567</v>
      </c>
      <c r="Y44" s="507">
        <f aca="true" t="shared" si="23" ref="Y44:Y50">IF(ISERROR(R44/X44-1),"         /0",IF(R44/X44&gt;5,"  *  ",(R44/X44-1)))</f>
        <v>0.1927207027575728</v>
      </c>
    </row>
    <row r="45" spans="1:25" s="137" customFormat="1" ht="19.5" customHeight="1">
      <c r="A45" s="499" t="s">
        <v>332</v>
      </c>
      <c r="B45" s="500">
        <v>135.463</v>
      </c>
      <c r="C45" s="501">
        <v>80.178</v>
      </c>
      <c r="D45" s="502">
        <v>0</v>
      </c>
      <c r="E45" s="501">
        <v>0</v>
      </c>
      <c r="F45" s="502">
        <f t="shared" si="17"/>
        <v>215.641</v>
      </c>
      <c r="G45" s="505">
        <f t="shared" si="18"/>
        <v>0.004219360077255177</v>
      </c>
      <c r="H45" s="500">
        <v>121.4</v>
      </c>
      <c r="I45" s="501">
        <v>179.346</v>
      </c>
      <c r="J45" s="502">
        <v>59.5</v>
      </c>
      <c r="K45" s="501">
        <v>0</v>
      </c>
      <c r="L45" s="502">
        <f t="shared" si="19"/>
        <v>360.246</v>
      </c>
      <c r="M45" s="547">
        <f>IF(ISERROR(F45/L45-1),"         /0",(F45/L45-1))</f>
        <v>-0.4014062612770163</v>
      </c>
      <c r="N45" s="500">
        <v>269.61199999999997</v>
      </c>
      <c r="O45" s="501">
        <v>213.875</v>
      </c>
      <c r="P45" s="502">
        <v>0</v>
      </c>
      <c r="Q45" s="501">
        <v>0</v>
      </c>
      <c r="R45" s="502">
        <f t="shared" si="20"/>
        <v>483.48699999999997</v>
      </c>
      <c r="S45" s="505">
        <f t="shared" si="21"/>
        <v>0.003159087309321494</v>
      </c>
      <c r="T45" s="508">
        <v>335.19500000000005</v>
      </c>
      <c r="U45" s="501">
        <v>329.17900000000003</v>
      </c>
      <c r="V45" s="502">
        <v>59.5</v>
      </c>
      <c r="W45" s="501">
        <v>0</v>
      </c>
      <c r="X45" s="502">
        <f t="shared" si="22"/>
        <v>723.874</v>
      </c>
      <c r="Y45" s="507">
        <f t="shared" si="23"/>
        <v>-0.3320840367246234</v>
      </c>
    </row>
    <row r="46" spans="1:25" s="137" customFormat="1" ht="19.5" customHeight="1">
      <c r="A46" s="349" t="s">
        <v>334</v>
      </c>
      <c r="B46" s="350">
        <v>92.184</v>
      </c>
      <c r="C46" s="351">
        <v>15.855</v>
      </c>
      <c r="D46" s="352">
        <v>0</v>
      </c>
      <c r="E46" s="351">
        <v>0</v>
      </c>
      <c r="F46" s="352">
        <f t="shared" si="17"/>
        <v>108.039</v>
      </c>
      <c r="G46" s="353">
        <f t="shared" si="18"/>
        <v>0.0021139553395994833</v>
      </c>
      <c r="H46" s="350">
        <v>102.066</v>
      </c>
      <c r="I46" s="351">
        <v>30.252</v>
      </c>
      <c r="J46" s="352">
        <v>0</v>
      </c>
      <c r="K46" s="351">
        <v>0</v>
      </c>
      <c r="L46" s="352">
        <f t="shared" si="19"/>
        <v>132.318</v>
      </c>
      <c r="M46" s="354">
        <f>IF(ISERROR(F46/L46-1),"         /0",(F46/L46-1))</f>
        <v>-0.18348977463383676</v>
      </c>
      <c r="N46" s="350">
        <v>203.466</v>
      </c>
      <c r="O46" s="351">
        <v>63.042</v>
      </c>
      <c r="P46" s="352">
        <v>0</v>
      </c>
      <c r="Q46" s="351">
        <v>0</v>
      </c>
      <c r="R46" s="352">
        <f t="shared" si="20"/>
        <v>266.50800000000004</v>
      </c>
      <c r="S46" s="353">
        <f t="shared" si="21"/>
        <v>0.0017413540397831853</v>
      </c>
      <c r="T46" s="364">
        <v>278.86</v>
      </c>
      <c r="U46" s="351">
        <v>61.893</v>
      </c>
      <c r="V46" s="352">
        <v>2</v>
      </c>
      <c r="W46" s="351">
        <v>0</v>
      </c>
      <c r="X46" s="352">
        <f t="shared" si="22"/>
        <v>342.75300000000004</v>
      </c>
      <c r="Y46" s="355">
        <f t="shared" si="23"/>
        <v>-0.22244881882871925</v>
      </c>
    </row>
    <row r="47" spans="1:25" s="137" customFormat="1" ht="19.5" customHeight="1">
      <c r="A47" s="349" t="s">
        <v>339</v>
      </c>
      <c r="B47" s="350">
        <v>73.079</v>
      </c>
      <c r="C47" s="351">
        <v>31.197000000000003</v>
      </c>
      <c r="D47" s="352">
        <v>0</v>
      </c>
      <c r="E47" s="351">
        <v>0</v>
      </c>
      <c r="F47" s="352">
        <f t="shared" si="17"/>
        <v>104.276</v>
      </c>
      <c r="G47" s="353">
        <f t="shared" si="18"/>
        <v>0.0020403262432276835</v>
      </c>
      <c r="H47" s="350">
        <v>103.517</v>
      </c>
      <c r="I47" s="351">
        <v>31.753</v>
      </c>
      <c r="J47" s="352"/>
      <c r="K47" s="351"/>
      <c r="L47" s="352">
        <f t="shared" si="19"/>
        <v>135.26999999999998</v>
      </c>
      <c r="M47" s="354">
        <f>IF(ISERROR(F47/L47-1),"         /0",(F47/L47-1))</f>
        <v>-0.22912693132254003</v>
      </c>
      <c r="N47" s="350">
        <v>221.787</v>
      </c>
      <c r="O47" s="351">
        <v>71.493</v>
      </c>
      <c r="P47" s="352"/>
      <c r="Q47" s="351">
        <v>0</v>
      </c>
      <c r="R47" s="352">
        <f t="shared" si="20"/>
        <v>293.28</v>
      </c>
      <c r="S47" s="353">
        <f t="shared" si="21"/>
        <v>0.0019162813603629627</v>
      </c>
      <c r="T47" s="364">
        <v>250.959</v>
      </c>
      <c r="U47" s="351">
        <v>73.849</v>
      </c>
      <c r="V47" s="352"/>
      <c r="W47" s="351"/>
      <c r="X47" s="352">
        <f t="shared" si="22"/>
        <v>324.808</v>
      </c>
      <c r="Y47" s="355">
        <f t="shared" si="23"/>
        <v>-0.09706657471490854</v>
      </c>
    </row>
    <row r="48" spans="1:25" s="137" customFormat="1" ht="19.5" customHeight="1">
      <c r="A48" s="349" t="s">
        <v>335</v>
      </c>
      <c r="B48" s="350">
        <v>49.939</v>
      </c>
      <c r="C48" s="351">
        <v>18.255</v>
      </c>
      <c r="D48" s="352">
        <v>0</v>
      </c>
      <c r="E48" s="351">
        <v>0</v>
      </c>
      <c r="F48" s="352">
        <f t="shared" si="17"/>
        <v>68.194</v>
      </c>
      <c r="G48" s="353">
        <f t="shared" si="18"/>
        <v>0.0013343243683174332</v>
      </c>
      <c r="H48" s="350">
        <v>105.15199999999999</v>
      </c>
      <c r="I48" s="351">
        <v>14.96</v>
      </c>
      <c r="J48" s="352"/>
      <c r="K48" s="351"/>
      <c r="L48" s="352">
        <f t="shared" si="19"/>
        <v>120.112</v>
      </c>
      <c r="M48" s="354">
        <f>IF(ISERROR(F48/L48-1),"         /0",(F48/L48-1))</f>
        <v>-0.43224656986812304</v>
      </c>
      <c r="N48" s="350">
        <v>156.151</v>
      </c>
      <c r="O48" s="351">
        <v>40.172</v>
      </c>
      <c r="P48" s="352">
        <v>0</v>
      </c>
      <c r="Q48" s="351">
        <v>0</v>
      </c>
      <c r="R48" s="352">
        <f t="shared" si="20"/>
        <v>196.323</v>
      </c>
      <c r="S48" s="353">
        <f t="shared" si="21"/>
        <v>0.0012827676810915779</v>
      </c>
      <c r="T48" s="364">
        <v>222.647</v>
      </c>
      <c r="U48" s="351">
        <v>95.66900000000001</v>
      </c>
      <c r="V48" s="352">
        <v>0</v>
      </c>
      <c r="W48" s="351">
        <v>0</v>
      </c>
      <c r="X48" s="352">
        <f t="shared" si="22"/>
        <v>318.31600000000003</v>
      </c>
      <c r="Y48" s="355">
        <f t="shared" si="23"/>
        <v>-0.38324495155757177</v>
      </c>
    </row>
    <row r="49" spans="1:25" s="137" customFormat="1" ht="19.5" customHeight="1">
      <c r="A49" s="349" t="s">
        <v>337</v>
      </c>
      <c r="B49" s="350">
        <v>54.266000000000005</v>
      </c>
      <c r="C49" s="351">
        <v>8.473</v>
      </c>
      <c r="D49" s="352">
        <v>0</v>
      </c>
      <c r="E49" s="351">
        <v>0</v>
      </c>
      <c r="F49" s="352">
        <f t="shared" si="17"/>
        <v>62.739000000000004</v>
      </c>
      <c r="G49" s="353">
        <f t="shared" si="18"/>
        <v>0.0012275885934813538</v>
      </c>
      <c r="H49" s="350">
        <v>16.505</v>
      </c>
      <c r="I49" s="351">
        <v>14.801</v>
      </c>
      <c r="J49" s="352"/>
      <c r="K49" s="351"/>
      <c r="L49" s="352">
        <f t="shared" si="19"/>
        <v>31.305999999999997</v>
      </c>
      <c r="M49" s="354">
        <f t="shared" si="16"/>
        <v>1.0040567303392325</v>
      </c>
      <c r="N49" s="350">
        <v>106.366</v>
      </c>
      <c r="O49" s="351">
        <v>31.290999999999997</v>
      </c>
      <c r="P49" s="352"/>
      <c r="Q49" s="351"/>
      <c r="R49" s="352">
        <f t="shared" si="20"/>
        <v>137.65699999999998</v>
      </c>
      <c r="S49" s="353">
        <f t="shared" si="21"/>
        <v>0.0008994460693653994</v>
      </c>
      <c r="T49" s="364">
        <v>66.557</v>
      </c>
      <c r="U49" s="351">
        <v>30.886000000000003</v>
      </c>
      <c r="V49" s="352">
        <v>0</v>
      </c>
      <c r="W49" s="351"/>
      <c r="X49" s="352">
        <f t="shared" si="22"/>
        <v>97.44300000000001</v>
      </c>
      <c r="Y49" s="355">
        <f t="shared" si="23"/>
        <v>0.4126925484642301</v>
      </c>
    </row>
    <row r="50" spans="1:25" s="137" customFormat="1" ht="19.5" customHeight="1">
      <c r="A50" s="349" t="s">
        <v>342</v>
      </c>
      <c r="B50" s="350">
        <v>14.675</v>
      </c>
      <c r="C50" s="351">
        <v>2.117</v>
      </c>
      <c r="D50" s="352">
        <v>43.39</v>
      </c>
      <c r="E50" s="351">
        <v>0</v>
      </c>
      <c r="F50" s="352">
        <f t="shared" si="17"/>
        <v>60.182</v>
      </c>
      <c r="G50" s="353">
        <f t="shared" si="18"/>
        <v>0.0011775568104830303</v>
      </c>
      <c r="H50" s="350">
        <v>12.838</v>
      </c>
      <c r="I50" s="351">
        <v>91.99900000000001</v>
      </c>
      <c r="J50" s="352"/>
      <c r="K50" s="351"/>
      <c r="L50" s="352">
        <f t="shared" si="19"/>
        <v>104.837</v>
      </c>
      <c r="M50" s="354">
        <f>IF(ISERROR(F50/L50-1),"         /0",(F50/L50-1))</f>
        <v>-0.42594694621173823</v>
      </c>
      <c r="N50" s="350">
        <v>44.175</v>
      </c>
      <c r="O50" s="351">
        <v>4.429</v>
      </c>
      <c r="P50" s="352">
        <v>43.39</v>
      </c>
      <c r="Q50" s="351"/>
      <c r="R50" s="352">
        <f t="shared" si="20"/>
        <v>91.994</v>
      </c>
      <c r="S50" s="353">
        <f t="shared" si="21"/>
        <v>0.0006010856091967758</v>
      </c>
      <c r="T50" s="364">
        <v>84.25699999999999</v>
      </c>
      <c r="U50" s="351">
        <v>95.36</v>
      </c>
      <c r="V50" s="352"/>
      <c r="W50" s="351"/>
      <c r="X50" s="352">
        <f t="shared" si="22"/>
        <v>179.617</v>
      </c>
      <c r="Y50" s="355">
        <f t="shared" si="23"/>
        <v>-0.48783244347695376</v>
      </c>
    </row>
    <row r="51" spans="1:25" s="137" customFormat="1" ht="19.5" customHeight="1">
      <c r="A51" s="349" t="s">
        <v>343</v>
      </c>
      <c r="B51" s="350">
        <v>24.678</v>
      </c>
      <c r="C51" s="351">
        <v>7.936</v>
      </c>
      <c r="D51" s="352">
        <v>0</v>
      </c>
      <c r="E51" s="351">
        <v>0</v>
      </c>
      <c r="F51" s="352">
        <f t="shared" si="8"/>
        <v>32.614000000000004</v>
      </c>
      <c r="G51" s="353">
        <f t="shared" si="9"/>
        <v>0.0006381449240153792</v>
      </c>
      <c r="H51" s="350">
        <v>42.491</v>
      </c>
      <c r="I51" s="351">
        <v>4.83</v>
      </c>
      <c r="J51" s="352"/>
      <c r="K51" s="351"/>
      <c r="L51" s="352">
        <f t="shared" si="10"/>
        <v>47.321</v>
      </c>
      <c r="M51" s="354">
        <f t="shared" si="16"/>
        <v>-0.31079224868451627</v>
      </c>
      <c r="N51" s="350">
        <v>108.619</v>
      </c>
      <c r="O51" s="351">
        <v>21.902</v>
      </c>
      <c r="P51" s="352">
        <v>0.02</v>
      </c>
      <c r="Q51" s="351"/>
      <c r="R51" s="352">
        <f t="shared" si="11"/>
        <v>130.54100000000003</v>
      </c>
      <c r="S51" s="353">
        <f t="shared" si="12"/>
        <v>0.0008529503718737779</v>
      </c>
      <c r="T51" s="364">
        <v>134.603</v>
      </c>
      <c r="U51" s="351">
        <v>10.062000000000001</v>
      </c>
      <c r="V51" s="352">
        <v>12.6</v>
      </c>
      <c r="W51" s="351">
        <v>4.35</v>
      </c>
      <c r="X51" s="352">
        <f t="shared" si="13"/>
        <v>161.615</v>
      </c>
      <c r="Y51" s="355">
        <f t="shared" si="14"/>
        <v>-0.19227175695325294</v>
      </c>
    </row>
    <row r="52" spans="1:25" s="137" customFormat="1" ht="19.5" customHeight="1" thickBot="1">
      <c r="A52" s="349" t="s">
        <v>274</v>
      </c>
      <c r="B52" s="350">
        <v>201.02499999999998</v>
      </c>
      <c r="C52" s="351">
        <v>190.058</v>
      </c>
      <c r="D52" s="352">
        <v>0</v>
      </c>
      <c r="E52" s="351">
        <v>0</v>
      </c>
      <c r="F52" s="352">
        <f t="shared" si="8"/>
        <v>391.08299999999997</v>
      </c>
      <c r="G52" s="353">
        <f t="shared" si="9"/>
        <v>0.007652162608655991</v>
      </c>
      <c r="H52" s="350">
        <v>88.62499999999999</v>
      </c>
      <c r="I52" s="351">
        <v>91.83399999999999</v>
      </c>
      <c r="J52" s="352">
        <v>49.724000000000004</v>
      </c>
      <c r="K52" s="351">
        <v>0</v>
      </c>
      <c r="L52" s="352">
        <f t="shared" si="10"/>
        <v>230.183</v>
      </c>
      <c r="M52" s="354">
        <f t="shared" si="16"/>
        <v>0.6990090493216266</v>
      </c>
      <c r="N52" s="350">
        <v>415.98</v>
      </c>
      <c r="O52" s="351">
        <v>362.70000000000005</v>
      </c>
      <c r="P52" s="352">
        <v>0.2</v>
      </c>
      <c r="Q52" s="351">
        <v>33.737</v>
      </c>
      <c r="R52" s="352">
        <f t="shared" si="11"/>
        <v>812.6170000000001</v>
      </c>
      <c r="S52" s="353">
        <f t="shared" si="12"/>
        <v>0.005309611327789382</v>
      </c>
      <c r="T52" s="364">
        <v>450.801</v>
      </c>
      <c r="U52" s="351">
        <v>335.102</v>
      </c>
      <c r="V52" s="352">
        <v>50.524</v>
      </c>
      <c r="W52" s="351">
        <v>0</v>
      </c>
      <c r="X52" s="352">
        <f t="shared" si="13"/>
        <v>836.427</v>
      </c>
      <c r="Y52" s="355">
        <f t="shared" si="14"/>
        <v>-0.028466321627589664</v>
      </c>
    </row>
    <row r="53" spans="1:25" s="145" customFormat="1" ht="19.5" customHeight="1">
      <c r="A53" s="152" t="s">
        <v>52</v>
      </c>
      <c r="B53" s="149">
        <f>SUM(B54:B57)</f>
        <v>129.618</v>
      </c>
      <c r="C53" s="148">
        <f>SUM(C54:C57)</f>
        <v>14.079</v>
      </c>
      <c r="D53" s="147">
        <f>SUM(D54:D57)</f>
        <v>49.342999999999996</v>
      </c>
      <c r="E53" s="148">
        <f>SUM(E54:E57)</f>
        <v>5.227</v>
      </c>
      <c r="F53" s="147">
        <f t="shared" si="8"/>
        <v>198.267</v>
      </c>
      <c r="G53" s="150">
        <f t="shared" si="9"/>
        <v>0.0038794100585563614</v>
      </c>
      <c r="H53" s="149">
        <f>SUM(H54:H57)</f>
        <v>57.92399999999999</v>
      </c>
      <c r="I53" s="148">
        <f>SUM(I54:I57)</f>
        <v>20.130000000000003</v>
      </c>
      <c r="J53" s="147">
        <f>SUM(J54:J57)</f>
        <v>90.601</v>
      </c>
      <c r="K53" s="148">
        <f>SUM(K54:K57)</f>
        <v>9.244</v>
      </c>
      <c r="L53" s="147">
        <f t="shared" si="10"/>
        <v>177.899</v>
      </c>
      <c r="M53" s="151">
        <f t="shared" si="16"/>
        <v>0.11449193081467568</v>
      </c>
      <c r="N53" s="149">
        <f>SUM(N54:N57)</f>
        <v>570.8870000000001</v>
      </c>
      <c r="O53" s="148">
        <f>SUM(O54:O57)</f>
        <v>41.894</v>
      </c>
      <c r="P53" s="147">
        <f>SUM(P54:P57)</f>
        <v>208.11200000000002</v>
      </c>
      <c r="Q53" s="148">
        <f>SUM(Q54:Q57)</f>
        <v>39.119</v>
      </c>
      <c r="R53" s="147">
        <f t="shared" si="11"/>
        <v>860.0120000000001</v>
      </c>
      <c r="S53" s="150">
        <f t="shared" si="12"/>
        <v>0.005619288615959058</v>
      </c>
      <c r="T53" s="149">
        <f>SUM(T54:T57)</f>
        <v>554.171</v>
      </c>
      <c r="U53" s="148">
        <f>SUM(U54:U57)</f>
        <v>126.98499999999999</v>
      </c>
      <c r="V53" s="147">
        <f>SUM(V54:V57)</f>
        <v>92.153</v>
      </c>
      <c r="W53" s="148">
        <f>SUM(W54:W57)</f>
        <v>10.098999999999998</v>
      </c>
      <c r="X53" s="147">
        <f t="shared" si="13"/>
        <v>783.4080000000001</v>
      </c>
      <c r="Y53" s="146">
        <f t="shared" si="14"/>
        <v>0.097783019831301</v>
      </c>
    </row>
    <row r="54" spans="1:25" ht="19.5" customHeight="1">
      <c r="A54" s="342" t="s">
        <v>351</v>
      </c>
      <c r="B54" s="343">
        <v>71.005</v>
      </c>
      <c r="C54" s="344">
        <v>11.653</v>
      </c>
      <c r="D54" s="345">
        <v>22.149</v>
      </c>
      <c r="E54" s="344">
        <v>0</v>
      </c>
      <c r="F54" s="345">
        <f t="shared" si="8"/>
        <v>104.807</v>
      </c>
      <c r="G54" s="346">
        <f t="shared" si="9"/>
        <v>0.0020507161050861544</v>
      </c>
      <c r="H54" s="343">
        <v>21.014</v>
      </c>
      <c r="I54" s="344">
        <v>0</v>
      </c>
      <c r="J54" s="345"/>
      <c r="K54" s="344"/>
      <c r="L54" s="345">
        <f t="shared" si="10"/>
        <v>21.014</v>
      </c>
      <c r="M54" s="347">
        <f t="shared" si="16"/>
        <v>3.987484534120111</v>
      </c>
      <c r="N54" s="343">
        <v>276.187</v>
      </c>
      <c r="O54" s="344">
        <v>24.545</v>
      </c>
      <c r="P54" s="345">
        <v>52.655</v>
      </c>
      <c r="Q54" s="344">
        <v>5.59</v>
      </c>
      <c r="R54" s="345">
        <f t="shared" si="11"/>
        <v>358.97700000000003</v>
      </c>
      <c r="S54" s="346">
        <f t="shared" si="12"/>
        <v>0.0023455432825252843</v>
      </c>
      <c r="T54" s="363">
        <v>310.30899999999997</v>
      </c>
      <c r="U54" s="344">
        <v>19.129</v>
      </c>
      <c r="V54" s="345">
        <v>0.091</v>
      </c>
      <c r="W54" s="344">
        <v>0.091</v>
      </c>
      <c r="X54" s="345">
        <f t="shared" si="13"/>
        <v>329.62</v>
      </c>
      <c r="Y54" s="348">
        <f t="shared" si="14"/>
        <v>0.08906316364298283</v>
      </c>
    </row>
    <row r="55" spans="1:25" ht="19.5" customHeight="1">
      <c r="A55" s="499" t="s">
        <v>349</v>
      </c>
      <c r="B55" s="500">
        <v>33.934</v>
      </c>
      <c r="C55" s="501">
        <v>0.645</v>
      </c>
      <c r="D55" s="502">
        <v>0</v>
      </c>
      <c r="E55" s="501">
        <v>4.864</v>
      </c>
      <c r="F55" s="502">
        <f>SUM(B55:E55)</f>
        <v>39.443</v>
      </c>
      <c r="G55" s="505">
        <f>F55/$F$9</f>
        <v>0.0007717652001575581</v>
      </c>
      <c r="H55" s="500">
        <v>14.652000000000001</v>
      </c>
      <c r="I55" s="501">
        <v>0.132</v>
      </c>
      <c r="J55" s="502"/>
      <c r="K55" s="501"/>
      <c r="L55" s="502">
        <f t="shared" si="10"/>
        <v>14.784</v>
      </c>
      <c r="M55" s="547">
        <f>IF(ISERROR(F55/L55-1),"         /0",(F55/L55-1))</f>
        <v>1.6679518398268396</v>
      </c>
      <c r="N55" s="500">
        <v>241.764</v>
      </c>
      <c r="O55" s="501">
        <v>7.944</v>
      </c>
      <c r="P55" s="502">
        <v>29.179</v>
      </c>
      <c r="Q55" s="501">
        <v>8.908999999999999</v>
      </c>
      <c r="R55" s="502">
        <f>SUM(N55:Q55)</f>
        <v>287.796</v>
      </c>
      <c r="S55" s="505">
        <f>R55/$R$9</f>
        <v>0.001880449094336536</v>
      </c>
      <c r="T55" s="508">
        <v>97.734</v>
      </c>
      <c r="U55" s="501">
        <v>2.728</v>
      </c>
      <c r="V55" s="502"/>
      <c r="W55" s="501">
        <v>0</v>
      </c>
      <c r="X55" s="502">
        <f>SUM(T55:W55)</f>
        <v>100.46199999999999</v>
      </c>
      <c r="Y55" s="507">
        <f>IF(ISERROR(R55/X55-1),"         /0",IF(R55/X55&gt;5,"  *  ",(R55/X55-1)))</f>
        <v>1.8647249706356637</v>
      </c>
    </row>
    <row r="56" spans="1:25" ht="19.5" customHeight="1">
      <c r="A56" s="499" t="s">
        <v>350</v>
      </c>
      <c r="B56" s="500">
        <v>7.512</v>
      </c>
      <c r="C56" s="501">
        <v>1.781</v>
      </c>
      <c r="D56" s="502">
        <v>26.419</v>
      </c>
      <c r="E56" s="501">
        <v>0</v>
      </c>
      <c r="F56" s="502">
        <f>SUM(B56:E56)</f>
        <v>35.712</v>
      </c>
      <c r="G56" s="505">
        <f>F56/$F$9</f>
        <v>0.000698762234820544</v>
      </c>
      <c r="H56" s="500">
        <v>18.516</v>
      </c>
      <c r="I56" s="501">
        <v>19.998</v>
      </c>
      <c r="J56" s="502">
        <v>57.066</v>
      </c>
      <c r="K56" s="501">
        <v>8.774</v>
      </c>
      <c r="L56" s="502">
        <f t="shared" si="10"/>
        <v>104.354</v>
      </c>
      <c r="M56" s="547">
        <f>IF(ISERROR(F56/L56-1),"         /0",(F56/L56-1))</f>
        <v>-0.6577802480019932</v>
      </c>
      <c r="N56" s="500">
        <v>34.12299999999999</v>
      </c>
      <c r="O56" s="501">
        <v>9.181000000000001</v>
      </c>
      <c r="P56" s="502">
        <v>124.49</v>
      </c>
      <c r="Q56" s="501">
        <v>11.161</v>
      </c>
      <c r="R56" s="502">
        <f>SUM(N56:Q56)</f>
        <v>178.95499999999998</v>
      </c>
      <c r="S56" s="505">
        <f>R56/$R$9</f>
        <v>0.001169285770743842</v>
      </c>
      <c r="T56" s="508">
        <v>140.45600000000002</v>
      </c>
      <c r="U56" s="501">
        <v>102.31299999999999</v>
      </c>
      <c r="V56" s="502">
        <v>57.472</v>
      </c>
      <c r="W56" s="501">
        <v>8.834</v>
      </c>
      <c r="X56" s="502">
        <f>SUM(T56:W56)</f>
        <v>309.075</v>
      </c>
      <c r="Y56" s="507">
        <f>IF(ISERROR(R56/X56-1),"         /0",IF(R56/X56&gt;5,"  *  ",(R56/X56-1)))</f>
        <v>-0.420998139610127</v>
      </c>
    </row>
    <row r="57" spans="1:25" ht="19.5" customHeight="1" thickBot="1">
      <c r="A57" s="349" t="s">
        <v>274</v>
      </c>
      <c r="B57" s="350">
        <v>17.167</v>
      </c>
      <c r="C57" s="351">
        <v>0</v>
      </c>
      <c r="D57" s="352">
        <v>0.775</v>
      </c>
      <c r="E57" s="351">
        <v>0.363</v>
      </c>
      <c r="F57" s="352">
        <f t="shared" si="8"/>
        <v>18.305</v>
      </c>
      <c r="G57" s="353">
        <f t="shared" si="9"/>
        <v>0.0003581665184921051</v>
      </c>
      <c r="H57" s="350">
        <v>3.742</v>
      </c>
      <c r="I57" s="351">
        <v>0</v>
      </c>
      <c r="J57" s="352">
        <v>33.535</v>
      </c>
      <c r="K57" s="351">
        <v>0.47</v>
      </c>
      <c r="L57" s="352">
        <f t="shared" si="10"/>
        <v>37.74699999999999</v>
      </c>
      <c r="M57" s="354">
        <f t="shared" si="16"/>
        <v>-0.5150607995337377</v>
      </c>
      <c r="N57" s="350">
        <v>18.813</v>
      </c>
      <c r="O57" s="351">
        <v>0.224</v>
      </c>
      <c r="P57" s="352">
        <v>1.7879999999999998</v>
      </c>
      <c r="Q57" s="351">
        <v>13.459</v>
      </c>
      <c r="R57" s="352">
        <f t="shared" si="11"/>
        <v>34.284</v>
      </c>
      <c r="S57" s="353">
        <f t="shared" si="12"/>
        <v>0.00022401046835339545</v>
      </c>
      <c r="T57" s="364">
        <v>5.672</v>
      </c>
      <c r="U57" s="351">
        <v>2.815</v>
      </c>
      <c r="V57" s="352">
        <v>34.59</v>
      </c>
      <c r="W57" s="351">
        <v>1.1740000000000002</v>
      </c>
      <c r="X57" s="352">
        <f t="shared" si="13"/>
        <v>44.251000000000005</v>
      </c>
      <c r="Y57" s="355">
        <f t="shared" si="14"/>
        <v>-0.22523784773225475</v>
      </c>
    </row>
    <row r="58" spans="1:25" s="137" customFormat="1" ht="19.5" customHeight="1" thickBot="1">
      <c r="A58" s="144" t="s">
        <v>51</v>
      </c>
      <c r="B58" s="141">
        <v>42.254000000000005</v>
      </c>
      <c r="C58" s="140">
        <v>0.151</v>
      </c>
      <c r="D58" s="139">
        <v>0</v>
      </c>
      <c r="E58" s="140">
        <v>0</v>
      </c>
      <c r="F58" s="139">
        <f t="shared" si="8"/>
        <v>42.40500000000001</v>
      </c>
      <c r="G58" s="142">
        <f t="shared" si="9"/>
        <v>0.0008297214540648849</v>
      </c>
      <c r="H58" s="141">
        <v>74.141</v>
      </c>
      <c r="I58" s="140">
        <v>0.894</v>
      </c>
      <c r="J58" s="139">
        <v>0.025</v>
      </c>
      <c r="K58" s="140"/>
      <c r="L58" s="139">
        <f t="shared" si="10"/>
        <v>75.06000000000002</v>
      </c>
      <c r="M58" s="143">
        <f t="shared" si="16"/>
        <v>-0.4350519584332534</v>
      </c>
      <c r="N58" s="141">
        <v>96.30099999999999</v>
      </c>
      <c r="O58" s="140">
        <v>0.727</v>
      </c>
      <c r="P58" s="139"/>
      <c r="Q58" s="140"/>
      <c r="R58" s="139">
        <f t="shared" si="11"/>
        <v>97.02799999999999</v>
      </c>
      <c r="S58" s="142">
        <f t="shared" si="12"/>
        <v>0.0006339775908118438</v>
      </c>
      <c r="T58" s="141">
        <v>174.386</v>
      </c>
      <c r="U58" s="140">
        <v>0.905</v>
      </c>
      <c r="V58" s="139">
        <v>0.145</v>
      </c>
      <c r="W58" s="140">
        <v>0.06</v>
      </c>
      <c r="X58" s="139">
        <f t="shared" si="13"/>
        <v>175.496</v>
      </c>
      <c r="Y58" s="138">
        <f t="shared" si="14"/>
        <v>-0.4471213019100151</v>
      </c>
    </row>
    <row r="59" ht="10.5" customHeight="1" thickTop="1">
      <c r="A59" s="105"/>
    </row>
    <row r="60" ht="14.25">
      <c r="A60" s="105" t="s">
        <v>50</v>
      </c>
    </row>
    <row r="61" ht="14.25">
      <c r="A61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9:Y65536 M59:M65536 Y3 M3 M5 Y5 Y7:Y8 M7:M8">
    <cfRule type="cellIs" priority="4" dxfId="91" operator="lessThan" stopIfTrue="1">
      <formula>0</formula>
    </cfRule>
  </conditionalFormatting>
  <conditionalFormatting sqref="Y9:Y58 M9:M58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K53 M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A44" sqref="AA44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9.57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67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21" customHeight="1" thickBot="1">
      <c r="A4" s="697" t="s">
        <v>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8" customHeight="1" thickBot="1" thickTop="1">
      <c r="A5" s="633" t="s">
        <v>66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25" customFormat="1" ht="26.25" customHeight="1" thickBot="1">
      <c r="A6" s="634"/>
      <c r="B6" s="692" t="s">
        <v>154</v>
      </c>
      <c r="C6" s="693"/>
      <c r="D6" s="693"/>
      <c r="E6" s="693"/>
      <c r="F6" s="693"/>
      <c r="G6" s="689" t="s">
        <v>32</v>
      </c>
      <c r="H6" s="692" t="s">
        <v>155</v>
      </c>
      <c r="I6" s="693"/>
      <c r="J6" s="693"/>
      <c r="K6" s="693"/>
      <c r="L6" s="693"/>
      <c r="M6" s="700" t="s">
        <v>31</v>
      </c>
      <c r="N6" s="692" t="s">
        <v>156</v>
      </c>
      <c r="O6" s="693"/>
      <c r="P6" s="693"/>
      <c r="Q6" s="693"/>
      <c r="R6" s="693"/>
      <c r="S6" s="689" t="s">
        <v>32</v>
      </c>
      <c r="T6" s="692" t="s">
        <v>157</v>
      </c>
      <c r="U6" s="693"/>
      <c r="V6" s="693"/>
      <c r="W6" s="693"/>
      <c r="X6" s="693"/>
      <c r="Y6" s="694" t="s">
        <v>31</v>
      </c>
    </row>
    <row r="7" spans="1:25" s="125" customFormat="1" ht="26.25" customHeight="1">
      <c r="A7" s="635"/>
      <c r="B7" s="627" t="s">
        <v>20</v>
      </c>
      <c r="C7" s="623"/>
      <c r="D7" s="622" t="s">
        <v>19</v>
      </c>
      <c r="E7" s="623"/>
      <c r="F7" s="714" t="s">
        <v>15</v>
      </c>
      <c r="G7" s="690"/>
      <c r="H7" s="627" t="s">
        <v>20</v>
      </c>
      <c r="I7" s="623"/>
      <c r="J7" s="622" t="s">
        <v>19</v>
      </c>
      <c r="K7" s="623"/>
      <c r="L7" s="714" t="s">
        <v>15</v>
      </c>
      <c r="M7" s="701"/>
      <c r="N7" s="627" t="s">
        <v>20</v>
      </c>
      <c r="O7" s="623"/>
      <c r="P7" s="622" t="s">
        <v>19</v>
      </c>
      <c r="Q7" s="623"/>
      <c r="R7" s="714" t="s">
        <v>15</v>
      </c>
      <c r="S7" s="690"/>
      <c r="T7" s="627" t="s">
        <v>20</v>
      </c>
      <c r="U7" s="623"/>
      <c r="V7" s="622" t="s">
        <v>19</v>
      </c>
      <c r="W7" s="623"/>
      <c r="X7" s="714" t="s">
        <v>15</v>
      </c>
      <c r="Y7" s="695"/>
    </row>
    <row r="8" spans="1:25" s="160" customFormat="1" ht="15.75" customHeight="1" thickBot="1">
      <c r="A8" s="636"/>
      <c r="B8" s="163" t="s">
        <v>29</v>
      </c>
      <c r="C8" s="161" t="s">
        <v>28</v>
      </c>
      <c r="D8" s="162" t="s">
        <v>29</v>
      </c>
      <c r="E8" s="161" t="s">
        <v>28</v>
      </c>
      <c r="F8" s="685"/>
      <c r="G8" s="691"/>
      <c r="H8" s="163" t="s">
        <v>29</v>
      </c>
      <c r="I8" s="161" t="s">
        <v>28</v>
      </c>
      <c r="J8" s="162" t="s">
        <v>29</v>
      </c>
      <c r="K8" s="161" t="s">
        <v>28</v>
      </c>
      <c r="L8" s="685"/>
      <c r="M8" s="702"/>
      <c r="N8" s="163" t="s">
        <v>29</v>
      </c>
      <c r="O8" s="161" t="s">
        <v>28</v>
      </c>
      <c r="P8" s="162" t="s">
        <v>29</v>
      </c>
      <c r="Q8" s="161" t="s">
        <v>28</v>
      </c>
      <c r="R8" s="685"/>
      <c r="S8" s="691"/>
      <c r="T8" s="163" t="s">
        <v>29</v>
      </c>
      <c r="U8" s="161" t="s">
        <v>28</v>
      </c>
      <c r="V8" s="162" t="s">
        <v>29</v>
      </c>
      <c r="W8" s="161" t="s">
        <v>28</v>
      </c>
      <c r="X8" s="685"/>
      <c r="Y8" s="696"/>
    </row>
    <row r="9" spans="1:25" s="114" customFormat="1" ht="18" customHeight="1" thickBot="1" thickTop="1">
      <c r="A9" s="213" t="s">
        <v>22</v>
      </c>
      <c r="B9" s="205">
        <f>B10+B14+B24+B33+B41+B45</f>
        <v>22139.189000000002</v>
      </c>
      <c r="C9" s="204">
        <f>C10+C14+C24+C33+C41+C45</f>
        <v>13137.115</v>
      </c>
      <c r="D9" s="203">
        <f>D10+D14+D24+D33+D41+D45</f>
        <v>10475.222999999998</v>
      </c>
      <c r="E9" s="204">
        <f>E10+E14+E24+E33+E41+E45</f>
        <v>5355.986</v>
      </c>
      <c r="F9" s="203">
        <f>SUM(B9:E9)</f>
        <v>51107.513</v>
      </c>
      <c r="G9" s="206">
        <f>F9/$F$9</f>
        <v>1</v>
      </c>
      <c r="H9" s="205">
        <f>H10+H14+H24+H33+H41+H45</f>
        <v>26157.322000000004</v>
      </c>
      <c r="I9" s="204">
        <f>I10+I14+I24+I33+I41+I45</f>
        <v>14364.149</v>
      </c>
      <c r="J9" s="203">
        <f>J10+J14+J24+J33+J41+J45</f>
        <v>6570.701999999999</v>
      </c>
      <c r="K9" s="204">
        <f>K10+K14+K24+K33+K41+K45</f>
        <v>2597.895</v>
      </c>
      <c r="L9" s="203">
        <f>SUM(H9:K9)</f>
        <v>49690.068</v>
      </c>
      <c r="M9" s="301">
        <f>IF(ISERROR(F9/L9-1),"         /0",(F9/L9-1))</f>
        <v>0.0285257206731937</v>
      </c>
      <c r="N9" s="205">
        <f>N10+N14+N24+N33+N41+N45</f>
        <v>67573.82800000002</v>
      </c>
      <c r="O9" s="204">
        <f>O10+O14+O24+O33+O41+O45</f>
        <v>37166.583</v>
      </c>
      <c r="P9" s="203">
        <f>P10+P14+P24+P33+P41+P45</f>
        <v>34158.417</v>
      </c>
      <c r="Q9" s="204">
        <f>Q10+Q14+Q24+Q33+Q41+Q45</f>
        <v>14147.590999999999</v>
      </c>
      <c r="R9" s="203">
        <f>SUM(N9:Q9)</f>
        <v>153046.41900000002</v>
      </c>
      <c r="S9" s="206">
        <f>R9/$R$9</f>
        <v>1</v>
      </c>
      <c r="T9" s="205">
        <f>T10+T14+T24+T33+T41+T45</f>
        <v>78158.82299999995</v>
      </c>
      <c r="U9" s="204">
        <f>U10+U14+U24+U33+U41+U45</f>
        <v>40627.947</v>
      </c>
      <c r="V9" s="203">
        <f>V10+V14+V24+V33+V41+V45</f>
        <v>19511.136969999996</v>
      </c>
      <c r="W9" s="204">
        <f>W10+W14+W24+W33+W41+W45</f>
        <v>5502.421</v>
      </c>
      <c r="X9" s="203">
        <f>SUM(T9:W9)</f>
        <v>143800.32796999995</v>
      </c>
      <c r="Y9" s="202">
        <f>IF(ISERROR(R9/X9-1),"         /0",(R9/X9-1))</f>
        <v>0.06429812198988172</v>
      </c>
    </row>
    <row r="10" spans="1:25" s="174" customFormat="1" ht="19.5" customHeight="1" thickTop="1">
      <c r="A10" s="183" t="s">
        <v>56</v>
      </c>
      <c r="B10" s="180">
        <f>SUM(B11:B13)</f>
        <v>13501.021</v>
      </c>
      <c r="C10" s="179">
        <f>SUM(C11:C13)</f>
        <v>4602.773</v>
      </c>
      <c r="D10" s="178">
        <f>SUM(D11:D13)</f>
        <v>8729.393999999998</v>
      </c>
      <c r="E10" s="177">
        <f>SUM(E11:E13)</f>
        <v>4247.036</v>
      </c>
      <c r="F10" s="178">
        <f aca="true" t="shared" si="0" ref="F10:F45">SUM(B10:E10)</f>
        <v>31080.224000000002</v>
      </c>
      <c r="G10" s="181">
        <f aca="true" t="shared" si="1" ref="G10:G45">F10/$F$9</f>
        <v>0.6081341504525959</v>
      </c>
      <c r="H10" s="180">
        <f>SUM(H11:H13)</f>
        <v>18317.037</v>
      </c>
      <c r="I10" s="179">
        <f>SUM(I11:I13)</f>
        <v>5851.105</v>
      </c>
      <c r="J10" s="178">
        <f>SUM(J11:J13)</f>
        <v>5977.559</v>
      </c>
      <c r="K10" s="177">
        <f>SUM(K11:K13)</f>
        <v>2274.791</v>
      </c>
      <c r="L10" s="178">
        <f aca="true" t="shared" si="2" ref="L10:L45">SUM(H10:K10)</f>
        <v>32420.492000000002</v>
      </c>
      <c r="M10" s="182">
        <f aca="true" t="shared" si="3" ref="M10:M23">IF(ISERROR(F10/L10-1),"         /0",(F10/L10-1))</f>
        <v>-0.04134014992739776</v>
      </c>
      <c r="N10" s="180">
        <f>SUM(N11:N13)</f>
        <v>43330.080000000016</v>
      </c>
      <c r="O10" s="179">
        <f>SUM(O11:O13)</f>
        <v>13805.826</v>
      </c>
      <c r="P10" s="178">
        <f>SUM(P11:P13)</f>
        <v>29596.035000000003</v>
      </c>
      <c r="Q10" s="177">
        <f>SUM(Q11:Q13)</f>
        <v>11319.954999999998</v>
      </c>
      <c r="R10" s="178">
        <f aca="true" t="shared" si="4" ref="R10:R45">SUM(N10:Q10)</f>
        <v>98051.89600000002</v>
      </c>
      <c r="S10" s="181">
        <f aca="true" t="shared" si="5" ref="S10:S45">R10/$R$9</f>
        <v>0.6406676918066276</v>
      </c>
      <c r="T10" s="180">
        <f>SUM(T11:T13)</f>
        <v>54819.09499999996</v>
      </c>
      <c r="U10" s="179">
        <f>SUM(U11:U13)</f>
        <v>17838.072999999997</v>
      </c>
      <c r="V10" s="178">
        <f>SUM(V11:V13)</f>
        <v>18359.100969999996</v>
      </c>
      <c r="W10" s="177">
        <f>SUM(W11:W13)</f>
        <v>5067.303</v>
      </c>
      <c r="X10" s="178">
        <f aca="true" t="shared" si="6" ref="X10:X42">SUM(T10:W10)</f>
        <v>96083.57196999995</v>
      </c>
      <c r="Y10" s="175">
        <f aca="true" t="shared" si="7" ref="Y10:Y45">IF(ISERROR(R10/X10-1),"         /0",IF(R10/X10&gt;5,"  *  ",(R10/X10-1)))</f>
        <v>0.020485541801200435</v>
      </c>
    </row>
    <row r="11" spans="1:25" ht="19.5" customHeight="1">
      <c r="A11" s="342" t="s">
        <v>354</v>
      </c>
      <c r="B11" s="343">
        <v>13416.130000000001</v>
      </c>
      <c r="C11" s="344">
        <v>4520.249</v>
      </c>
      <c r="D11" s="345">
        <v>8259.012999999999</v>
      </c>
      <c r="E11" s="366">
        <v>4014.745</v>
      </c>
      <c r="F11" s="345">
        <f t="shared" si="0"/>
        <v>30210.137</v>
      </c>
      <c r="G11" s="346">
        <f t="shared" si="1"/>
        <v>0.5911095106506161</v>
      </c>
      <c r="H11" s="343">
        <v>17608.619</v>
      </c>
      <c r="I11" s="344">
        <v>5664.91</v>
      </c>
      <c r="J11" s="345">
        <v>5351.768</v>
      </c>
      <c r="K11" s="366">
        <v>1616.06</v>
      </c>
      <c r="L11" s="345">
        <f t="shared" si="2"/>
        <v>30241.357</v>
      </c>
      <c r="M11" s="347">
        <f t="shared" si="3"/>
        <v>-0.001032361080886668</v>
      </c>
      <c r="N11" s="343">
        <v>43051.71300000001</v>
      </c>
      <c r="O11" s="344">
        <v>13594.482999999998</v>
      </c>
      <c r="P11" s="345">
        <v>28785.424000000003</v>
      </c>
      <c r="Q11" s="366">
        <v>10919.047999999999</v>
      </c>
      <c r="R11" s="345">
        <f t="shared" si="4"/>
        <v>96350.668</v>
      </c>
      <c r="S11" s="346">
        <f t="shared" si="5"/>
        <v>0.6295519269875892</v>
      </c>
      <c r="T11" s="343">
        <v>51878.16299999996</v>
      </c>
      <c r="U11" s="344">
        <v>17383.803999999996</v>
      </c>
      <c r="V11" s="345">
        <v>17121.730969999997</v>
      </c>
      <c r="W11" s="366">
        <v>3888.625</v>
      </c>
      <c r="X11" s="345">
        <f t="shared" si="6"/>
        <v>90272.32296999995</v>
      </c>
      <c r="Y11" s="348">
        <f t="shared" si="7"/>
        <v>0.06733342878547677</v>
      </c>
    </row>
    <row r="12" spans="1:25" ht="19.5" customHeight="1">
      <c r="A12" s="349" t="s">
        <v>355</v>
      </c>
      <c r="B12" s="350">
        <v>22.374</v>
      </c>
      <c r="C12" s="351">
        <v>82.524</v>
      </c>
      <c r="D12" s="352">
        <v>470.381</v>
      </c>
      <c r="E12" s="369">
        <v>232.291</v>
      </c>
      <c r="F12" s="352">
        <f t="shared" si="0"/>
        <v>807.5699999999999</v>
      </c>
      <c r="G12" s="353">
        <f t="shared" si="1"/>
        <v>0.01580139499255227</v>
      </c>
      <c r="H12" s="350">
        <v>80.037</v>
      </c>
      <c r="I12" s="351">
        <v>74.732</v>
      </c>
      <c r="J12" s="352">
        <v>0</v>
      </c>
      <c r="K12" s="369"/>
      <c r="L12" s="352">
        <f t="shared" si="2"/>
        <v>154.769</v>
      </c>
      <c r="M12" s="354">
        <f t="shared" si="3"/>
        <v>4.217905394491145</v>
      </c>
      <c r="N12" s="350">
        <v>88.79799999999999</v>
      </c>
      <c r="O12" s="351">
        <v>204.80700000000004</v>
      </c>
      <c r="P12" s="352">
        <v>810.611</v>
      </c>
      <c r="Q12" s="369">
        <v>400.907</v>
      </c>
      <c r="R12" s="352">
        <f t="shared" si="4"/>
        <v>1505.1229999999998</v>
      </c>
      <c r="S12" s="353">
        <f t="shared" si="5"/>
        <v>0.009834421542394922</v>
      </c>
      <c r="T12" s="350">
        <v>337.71599999999995</v>
      </c>
      <c r="U12" s="351">
        <v>217.407</v>
      </c>
      <c r="V12" s="352">
        <v>0</v>
      </c>
      <c r="W12" s="369"/>
      <c r="X12" s="352">
        <f t="shared" si="6"/>
        <v>555.1229999999999</v>
      </c>
      <c r="Y12" s="355">
        <f t="shared" si="7"/>
        <v>1.7113324434404626</v>
      </c>
    </row>
    <row r="13" spans="1:25" ht="19.5" customHeight="1" thickBot="1">
      <c r="A13" s="356" t="s">
        <v>356</v>
      </c>
      <c r="B13" s="357">
        <v>62.516999999999996</v>
      </c>
      <c r="C13" s="358">
        <v>0</v>
      </c>
      <c r="D13" s="359">
        <v>0</v>
      </c>
      <c r="E13" s="372">
        <v>0</v>
      </c>
      <c r="F13" s="359">
        <f t="shared" si="0"/>
        <v>62.516999999999996</v>
      </c>
      <c r="G13" s="360">
        <f t="shared" si="1"/>
        <v>0.0012232448094275296</v>
      </c>
      <c r="H13" s="357">
        <v>628.3810000000001</v>
      </c>
      <c r="I13" s="358">
        <v>111.46300000000001</v>
      </c>
      <c r="J13" s="359">
        <v>625.791</v>
      </c>
      <c r="K13" s="372">
        <v>658.731</v>
      </c>
      <c r="L13" s="359">
        <f t="shared" si="2"/>
        <v>2024.3660000000002</v>
      </c>
      <c r="M13" s="361">
        <f t="shared" si="3"/>
        <v>-0.9691177385907489</v>
      </c>
      <c r="N13" s="357">
        <v>189.56899999999996</v>
      </c>
      <c r="O13" s="358">
        <v>6.536</v>
      </c>
      <c r="P13" s="359">
        <v>0</v>
      </c>
      <c r="Q13" s="372"/>
      <c r="R13" s="359">
        <f t="shared" si="4"/>
        <v>196.10499999999996</v>
      </c>
      <c r="S13" s="360">
        <f t="shared" si="5"/>
        <v>0.001281343276643408</v>
      </c>
      <c r="T13" s="357">
        <v>2603.216</v>
      </c>
      <c r="U13" s="358">
        <v>236.86200000000002</v>
      </c>
      <c r="V13" s="359">
        <v>1237.37</v>
      </c>
      <c r="W13" s="372">
        <v>1178.678</v>
      </c>
      <c r="X13" s="359">
        <f t="shared" si="6"/>
        <v>5256.126</v>
      </c>
      <c r="Y13" s="362">
        <f t="shared" si="7"/>
        <v>-0.9626902018711119</v>
      </c>
    </row>
    <row r="14" spans="1:25" s="174" customFormat="1" ht="19.5" customHeight="1">
      <c r="A14" s="183" t="s">
        <v>55</v>
      </c>
      <c r="B14" s="180">
        <f>SUM(B15:B23)</f>
        <v>3424.0370000000003</v>
      </c>
      <c r="C14" s="179">
        <f>SUM(C15:C23)</f>
        <v>3907.9760000000006</v>
      </c>
      <c r="D14" s="178">
        <f>SUM(D15:D23)</f>
        <v>558.4909999999999</v>
      </c>
      <c r="E14" s="177">
        <f>SUM(E15:E23)</f>
        <v>280.71099999999996</v>
      </c>
      <c r="F14" s="178">
        <f t="shared" si="0"/>
        <v>8171.215000000001</v>
      </c>
      <c r="G14" s="181">
        <f t="shared" si="1"/>
        <v>0.15988285323138304</v>
      </c>
      <c r="H14" s="180">
        <f>SUM(H15:H23)</f>
        <v>3515.2210000000005</v>
      </c>
      <c r="I14" s="179">
        <f>SUM(I15:I23)</f>
        <v>4876.506</v>
      </c>
      <c r="J14" s="178">
        <f>SUM(J15:J23)</f>
        <v>72.333</v>
      </c>
      <c r="K14" s="177">
        <f>SUM(K15:K23)</f>
        <v>113.14900000000002</v>
      </c>
      <c r="L14" s="178">
        <f t="shared" si="2"/>
        <v>8577.209</v>
      </c>
      <c r="M14" s="182">
        <f t="shared" si="3"/>
        <v>-0.04733404537536623</v>
      </c>
      <c r="N14" s="180">
        <f>SUM(N15:N23)</f>
        <v>9407.323000000002</v>
      </c>
      <c r="O14" s="179">
        <f>SUM(O15:O23)</f>
        <v>11233.002</v>
      </c>
      <c r="P14" s="178">
        <f>SUM(P15:P23)</f>
        <v>1419.1049999999998</v>
      </c>
      <c r="Q14" s="177">
        <f>SUM(Q15:Q23)</f>
        <v>933.8670000000001</v>
      </c>
      <c r="R14" s="178">
        <f t="shared" si="4"/>
        <v>22993.297000000002</v>
      </c>
      <c r="S14" s="181">
        <f t="shared" si="5"/>
        <v>0.15023740607743327</v>
      </c>
      <c r="T14" s="180">
        <f>SUM(T15:T23)</f>
        <v>10315.878999999999</v>
      </c>
      <c r="U14" s="179">
        <f>SUM(U15:U23)</f>
        <v>13243.270000000002</v>
      </c>
      <c r="V14" s="178">
        <f>SUM(V15:V23)</f>
        <v>515.37</v>
      </c>
      <c r="W14" s="177">
        <f>SUM(W15:W23)</f>
        <v>207.789</v>
      </c>
      <c r="X14" s="178">
        <f t="shared" si="6"/>
        <v>24282.308</v>
      </c>
      <c r="Y14" s="175">
        <f t="shared" si="7"/>
        <v>-0.053084369080566796</v>
      </c>
    </row>
    <row r="15" spans="1:25" ht="19.5" customHeight="1">
      <c r="A15" s="342" t="s">
        <v>358</v>
      </c>
      <c r="B15" s="343">
        <v>604.534</v>
      </c>
      <c r="C15" s="344">
        <v>1192.4910000000002</v>
      </c>
      <c r="D15" s="345">
        <v>64.064</v>
      </c>
      <c r="E15" s="366">
        <v>13.215000000000002</v>
      </c>
      <c r="F15" s="345">
        <f t="shared" si="0"/>
        <v>1874.304</v>
      </c>
      <c r="G15" s="346">
        <f t="shared" si="1"/>
        <v>0.03667374696945242</v>
      </c>
      <c r="H15" s="343">
        <v>496.28099999999995</v>
      </c>
      <c r="I15" s="344">
        <v>1148.614</v>
      </c>
      <c r="J15" s="345">
        <v>49.298</v>
      </c>
      <c r="K15" s="344">
        <v>9.801</v>
      </c>
      <c r="L15" s="345">
        <f t="shared" si="2"/>
        <v>1703.994</v>
      </c>
      <c r="M15" s="347">
        <f t="shared" si="3"/>
        <v>0.09994753502653198</v>
      </c>
      <c r="N15" s="343">
        <v>1658.7720000000004</v>
      </c>
      <c r="O15" s="344">
        <v>3241.272</v>
      </c>
      <c r="P15" s="345">
        <v>189.421</v>
      </c>
      <c r="Q15" s="344">
        <v>50.251</v>
      </c>
      <c r="R15" s="345">
        <f t="shared" si="4"/>
        <v>5139.716</v>
      </c>
      <c r="S15" s="346">
        <f t="shared" si="5"/>
        <v>0.03358272629691518</v>
      </c>
      <c r="T15" s="363">
        <v>1578.426</v>
      </c>
      <c r="U15" s="344">
        <v>3040.6780000000003</v>
      </c>
      <c r="V15" s="345">
        <v>161.21800000000002</v>
      </c>
      <c r="W15" s="366">
        <v>77.48100000000001</v>
      </c>
      <c r="X15" s="345">
        <f t="shared" si="6"/>
        <v>4857.803</v>
      </c>
      <c r="Y15" s="348">
        <f t="shared" si="7"/>
        <v>0.058033024393949306</v>
      </c>
    </row>
    <row r="16" spans="1:25" ht="19.5" customHeight="1">
      <c r="A16" s="349" t="s">
        <v>360</v>
      </c>
      <c r="B16" s="350">
        <v>511.159</v>
      </c>
      <c r="C16" s="351">
        <v>1275.838</v>
      </c>
      <c r="D16" s="352">
        <v>30.041</v>
      </c>
      <c r="E16" s="369">
        <v>48.086</v>
      </c>
      <c r="F16" s="352">
        <f t="shared" si="0"/>
        <v>1865.1239999999998</v>
      </c>
      <c r="G16" s="353">
        <f t="shared" si="1"/>
        <v>0.036494125628848344</v>
      </c>
      <c r="H16" s="350">
        <v>552.647</v>
      </c>
      <c r="I16" s="351">
        <v>1307.0830000000003</v>
      </c>
      <c r="J16" s="352">
        <v>0</v>
      </c>
      <c r="K16" s="351">
        <v>0</v>
      </c>
      <c r="L16" s="352">
        <f t="shared" si="2"/>
        <v>1859.7300000000005</v>
      </c>
      <c r="M16" s="354">
        <f t="shared" si="3"/>
        <v>0.0029004210288585686</v>
      </c>
      <c r="N16" s="350">
        <v>1355.086</v>
      </c>
      <c r="O16" s="351">
        <v>3041.2719999999995</v>
      </c>
      <c r="P16" s="352">
        <v>30.041</v>
      </c>
      <c r="Q16" s="351">
        <v>149.563</v>
      </c>
      <c r="R16" s="352">
        <f t="shared" si="4"/>
        <v>4575.9619999999995</v>
      </c>
      <c r="S16" s="353">
        <f t="shared" si="5"/>
        <v>0.02989917719015692</v>
      </c>
      <c r="T16" s="364">
        <v>1282.518</v>
      </c>
      <c r="U16" s="351">
        <v>2877.969</v>
      </c>
      <c r="V16" s="352">
        <v>0</v>
      </c>
      <c r="W16" s="351">
        <v>0.6</v>
      </c>
      <c r="X16" s="352">
        <f t="shared" si="6"/>
        <v>4161.087</v>
      </c>
      <c r="Y16" s="355">
        <f t="shared" si="7"/>
        <v>0.09970351497096774</v>
      </c>
    </row>
    <row r="17" spans="1:25" ht="19.5" customHeight="1">
      <c r="A17" s="349" t="s">
        <v>357</v>
      </c>
      <c r="B17" s="350">
        <v>660.9890000000001</v>
      </c>
      <c r="C17" s="351">
        <v>434.737</v>
      </c>
      <c r="D17" s="352">
        <v>268.118</v>
      </c>
      <c r="E17" s="369">
        <v>74.356</v>
      </c>
      <c r="F17" s="352">
        <f>SUM(B17:E17)</f>
        <v>1438.2</v>
      </c>
      <c r="G17" s="353">
        <f>F17/$F$9</f>
        <v>0.028140676694637833</v>
      </c>
      <c r="H17" s="350">
        <v>716.7050000000002</v>
      </c>
      <c r="I17" s="351">
        <v>625.2340000000002</v>
      </c>
      <c r="J17" s="352">
        <v>0</v>
      </c>
      <c r="K17" s="351">
        <v>99.516</v>
      </c>
      <c r="L17" s="352">
        <f>SUM(H17:K17)</f>
        <v>1441.4550000000004</v>
      </c>
      <c r="M17" s="354">
        <f>IF(ISERROR(F17/L17-1),"         /0",(F17/L17-1))</f>
        <v>-0.00225813500941785</v>
      </c>
      <c r="N17" s="350">
        <v>2039.9409999999996</v>
      </c>
      <c r="O17" s="351">
        <v>1622.802</v>
      </c>
      <c r="P17" s="352">
        <v>790.7169999999999</v>
      </c>
      <c r="Q17" s="351">
        <v>141.582</v>
      </c>
      <c r="R17" s="352">
        <f>SUM(N17:Q17)</f>
        <v>4595.0419999999995</v>
      </c>
      <c r="S17" s="353">
        <f>R17/$R$9</f>
        <v>0.030023845249198537</v>
      </c>
      <c r="T17" s="364">
        <v>2278.678</v>
      </c>
      <c r="U17" s="351">
        <v>1855.5889999999995</v>
      </c>
      <c r="V17" s="352">
        <v>0</v>
      </c>
      <c r="W17" s="351">
        <v>114.74300000000001</v>
      </c>
      <c r="X17" s="352">
        <f>SUM(T17:W17)</f>
        <v>4249.01</v>
      </c>
      <c r="Y17" s="355">
        <f>IF(ISERROR(R17/X17-1),"         /0",IF(R17/X17&gt;5,"  *  ",(R17/X17-1)))</f>
        <v>0.0814382644427758</v>
      </c>
    </row>
    <row r="18" spans="1:25" ht="19.5" customHeight="1">
      <c r="A18" s="349" t="s">
        <v>359</v>
      </c>
      <c r="B18" s="350">
        <v>653.6500000000001</v>
      </c>
      <c r="C18" s="351">
        <v>485.523</v>
      </c>
      <c r="D18" s="352">
        <v>196.218</v>
      </c>
      <c r="E18" s="369">
        <v>46.244</v>
      </c>
      <c r="F18" s="352">
        <f t="shared" si="0"/>
        <v>1381.6350000000002</v>
      </c>
      <c r="G18" s="353">
        <f t="shared" si="1"/>
        <v>0.027033892257680398</v>
      </c>
      <c r="H18" s="350">
        <v>704.588</v>
      </c>
      <c r="I18" s="351">
        <v>1302.691</v>
      </c>
      <c r="J18" s="352">
        <v>21.682</v>
      </c>
      <c r="K18" s="351"/>
      <c r="L18" s="352">
        <f t="shared" si="2"/>
        <v>2028.961</v>
      </c>
      <c r="M18" s="354">
        <f t="shared" si="3"/>
        <v>-0.31904309644197193</v>
      </c>
      <c r="N18" s="350">
        <v>1634.354</v>
      </c>
      <c r="O18" s="351">
        <v>1724.1019999999999</v>
      </c>
      <c r="P18" s="352">
        <v>408.82599999999996</v>
      </c>
      <c r="Q18" s="351">
        <v>299.81300000000005</v>
      </c>
      <c r="R18" s="352">
        <f t="shared" si="4"/>
        <v>4067.0950000000003</v>
      </c>
      <c r="S18" s="353">
        <f t="shared" si="5"/>
        <v>0.026574257840034792</v>
      </c>
      <c r="T18" s="364">
        <v>2050.952</v>
      </c>
      <c r="U18" s="351">
        <v>4033.2530000000006</v>
      </c>
      <c r="V18" s="352">
        <v>285.221</v>
      </c>
      <c r="W18" s="351">
        <v>0</v>
      </c>
      <c r="X18" s="352">
        <f t="shared" si="6"/>
        <v>6369.426000000001</v>
      </c>
      <c r="Y18" s="355">
        <f t="shared" si="7"/>
        <v>-0.36146600965298925</v>
      </c>
    </row>
    <row r="19" spans="1:25" ht="19.5" customHeight="1">
      <c r="A19" s="349" t="s">
        <v>361</v>
      </c>
      <c r="B19" s="350">
        <v>312.738</v>
      </c>
      <c r="C19" s="351">
        <v>280.227</v>
      </c>
      <c r="D19" s="352">
        <v>0</v>
      </c>
      <c r="E19" s="369">
        <v>0</v>
      </c>
      <c r="F19" s="352">
        <f t="shared" si="0"/>
        <v>592.9649999999999</v>
      </c>
      <c r="G19" s="353">
        <f t="shared" si="1"/>
        <v>0.011602305907548268</v>
      </c>
      <c r="H19" s="350">
        <v>180.244</v>
      </c>
      <c r="I19" s="351">
        <v>178.414</v>
      </c>
      <c r="J19" s="352">
        <v>0</v>
      </c>
      <c r="K19" s="351"/>
      <c r="L19" s="352">
        <f t="shared" si="2"/>
        <v>358.658</v>
      </c>
      <c r="M19" s="354">
        <f t="shared" si="3"/>
        <v>0.6532880906044196</v>
      </c>
      <c r="N19" s="350">
        <v>765.3050000000001</v>
      </c>
      <c r="O19" s="351">
        <v>890.1969999999999</v>
      </c>
      <c r="P19" s="352">
        <v>0</v>
      </c>
      <c r="Q19" s="351">
        <v>0</v>
      </c>
      <c r="R19" s="352">
        <f t="shared" si="4"/>
        <v>1655.502</v>
      </c>
      <c r="S19" s="353">
        <f t="shared" si="5"/>
        <v>0.010816992719052117</v>
      </c>
      <c r="T19" s="364">
        <v>575.2850000000001</v>
      </c>
      <c r="U19" s="351">
        <v>438.26300000000003</v>
      </c>
      <c r="V19" s="352">
        <v>0</v>
      </c>
      <c r="W19" s="351">
        <v>0</v>
      </c>
      <c r="X19" s="352">
        <f t="shared" si="6"/>
        <v>1013.5480000000001</v>
      </c>
      <c r="Y19" s="355">
        <f t="shared" si="7"/>
        <v>0.633373061759285</v>
      </c>
    </row>
    <row r="20" spans="1:25" ht="19.5" customHeight="1">
      <c r="A20" s="349" t="s">
        <v>362</v>
      </c>
      <c r="B20" s="350">
        <v>207.009</v>
      </c>
      <c r="C20" s="351">
        <v>144.93800000000002</v>
      </c>
      <c r="D20" s="352">
        <v>0.05</v>
      </c>
      <c r="E20" s="369">
        <v>39.129</v>
      </c>
      <c r="F20" s="352">
        <f t="shared" si="0"/>
        <v>391.12600000000003</v>
      </c>
      <c r="G20" s="353">
        <f t="shared" si="1"/>
        <v>0.007653003972233985</v>
      </c>
      <c r="H20" s="350">
        <v>274.284</v>
      </c>
      <c r="I20" s="351">
        <v>205.11599999999999</v>
      </c>
      <c r="J20" s="352">
        <v>1.353</v>
      </c>
      <c r="K20" s="351">
        <v>2.435</v>
      </c>
      <c r="L20" s="352">
        <f t="shared" si="2"/>
        <v>483.188</v>
      </c>
      <c r="M20" s="354">
        <f t="shared" si="3"/>
        <v>-0.19053039396673754</v>
      </c>
      <c r="N20" s="350">
        <v>588.079</v>
      </c>
      <c r="O20" s="351">
        <v>321.897</v>
      </c>
      <c r="P20" s="352">
        <v>0.1</v>
      </c>
      <c r="Q20" s="351">
        <v>116.84800000000001</v>
      </c>
      <c r="R20" s="352">
        <f t="shared" si="4"/>
        <v>1026.924</v>
      </c>
      <c r="S20" s="353">
        <f t="shared" si="5"/>
        <v>0.006709885841889576</v>
      </c>
      <c r="T20" s="364">
        <v>870.245</v>
      </c>
      <c r="U20" s="351">
        <v>620.0500000000001</v>
      </c>
      <c r="V20" s="352">
        <v>68.93100000000001</v>
      </c>
      <c r="W20" s="351">
        <v>9.725000000000001</v>
      </c>
      <c r="X20" s="352">
        <f t="shared" si="6"/>
        <v>1568.951</v>
      </c>
      <c r="Y20" s="355">
        <f t="shared" si="7"/>
        <v>-0.34547095479718615</v>
      </c>
    </row>
    <row r="21" spans="1:25" ht="19.5" customHeight="1">
      <c r="A21" s="349" t="s">
        <v>364</v>
      </c>
      <c r="B21" s="350">
        <v>277.878</v>
      </c>
      <c r="C21" s="351">
        <v>19.011000000000003</v>
      </c>
      <c r="D21" s="352">
        <v>0</v>
      </c>
      <c r="E21" s="369">
        <v>59.681</v>
      </c>
      <c r="F21" s="352">
        <f t="shared" si="0"/>
        <v>356.57</v>
      </c>
      <c r="G21" s="353">
        <f t="shared" si="1"/>
        <v>0.0069768607210450645</v>
      </c>
      <c r="H21" s="350">
        <v>533.591</v>
      </c>
      <c r="I21" s="351">
        <v>0</v>
      </c>
      <c r="J21" s="352"/>
      <c r="K21" s="351"/>
      <c r="L21" s="352">
        <f t="shared" si="2"/>
        <v>533.591</v>
      </c>
      <c r="M21" s="354">
        <f t="shared" si="3"/>
        <v>-0.33175409630222397</v>
      </c>
      <c r="N21" s="350">
        <v>887.7539999999999</v>
      </c>
      <c r="O21" s="351">
        <v>26.442999999999998</v>
      </c>
      <c r="P21" s="352"/>
      <c r="Q21" s="351">
        <v>145.77300000000002</v>
      </c>
      <c r="R21" s="352">
        <f t="shared" si="4"/>
        <v>1059.9699999999998</v>
      </c>
      <c r="S21" s="353">
        <f t="shared" si="5"/>
        <v>0.006925807261129054</v>
      </c>
      <c r="T21" s="364">
        <v>1515.5790000000002</v>
      </c>
      <c r="U21" s="351">
        <v>0</v>
      </c>
      <c r="V21" s="352"/>
      <c r="W21" s="351">
        <v>0.671</v>
      </c>
      <c r="X21" s="352">
        <f t="shared" si="6"/>
        <v>1516.2500000000002</v>
      </c>
      <c r="Y21" s="355">
        <f t="shared" si="7"/>
        <v>-0.3009266281945592</v>
      </c>
    </row>
    <row r="22" spans="1:25" ht="18.75" customHeight="1">
      <c r="A22" s="349" t="s">
        <v>365</v>
      </c>
      <c r="B22" s="350">
        <v>179.029</v>
      </c>
      <c r="C22" s="351">
        <v>75.181</v>
      </c>
      <c r="D22" s="352">
        <v>0</v>
      </c>
      <c r="E22" s="351">
        <v>0</v>
      </c>
      <c r="F22" s="352">
        <f t="shared" si="0"/>
        <v>254.20999999999998</v>
      </c>
      <c r="G22" s="353">
        <f t="shared" si="1"/>
        <v>0.004974024073525159</v>
      </c>
      <c r="H22" s="350">
        <v>24.842</v>
      </c>
      <c r="I22" s="351">
        <v>109.354</v>
      </c>
      <c r="J22" s="352"/>
      <c r="K22" s="351"/>
      <c r="L22" s="352">
        <f t="shared" si="2"/>
        <v>134.196</v>
      </c>
      <c r="M22" s="354">
        <f t="shared" si="3"/>
        <v>0.8943187576380816</v>
      </c>
      <c r="N22" s="350">
        <v>427.51099999999997</v>
      </c>
      <c r="O22" s="351">
        <v>358.79499999999996</v>
      </c>
      <c r="P22" s="352"/>
      <c r="Q22" s="351"/>
      <c r="R22" s="352">
        <f t="shared" si="4"/>
        <v>786.3059999999999</v>
      </c>
      <c r="S22" s="353">
        <f t="shared" si="5"/>
        <v>0.005137696165239906</v>
      </c>
      <c r="T22" s="364">
        <v>75.358</v>
      </c>
      <c r="U22" s="351">
        <v>377.295</v>
      </c>
      <c r="V22" s="352"/>
      <c r="W22" s="351"/>
      <c r="X22" s="352">
        <f t="shared" si="6"/>
        <v>452.653</v>
      </c>
      <c r="Y22" s="355">
        <f t="shared" si="7"/>
        <v>0.7371054648925333</v>
      </c>
    </row>
    <row r="23" spans="1:25" ht="19.5" customHeight="1" thickBot="1">
      <c r="A23" s="356" t="s">
        <v>51</v>
      </c>
      <c r="B23" s="357">
        <v>17.051</v>
      </c>
      <c r="C23" s="358">
        <v>0.03</v>
      </c>
      <c r="D23" s="359">
        <v>0</v>
      </c>
      <c r="E23" s="358">
        <v>0</v>
      </c>
      <c r="F23" s="359">
        <f t="shared" si="0"/>
        <v>17.081</v>
      </c>
      <c r="G23" s="360">
        <f t="shared" si="1"/>
        <v>0.00033421700641156224</v>
      </c>
      <c r="H23" s="357">
        <v>32.039</v>
      </c>
      <c r="I23" s="358">
        <v>0</v>
      </c>
      <c r="J23" s="359">
        <v>0</v>
      </c>
      <c r="K23" s="358">
        <v>1.397</v>
      </c>
      <c r="L23" s="359">
        <f t="shared" si="2"/>
        <v>33.436</v>
      </c>
      <c r="M23" s="354">
        <f t="shared" si="3"/>
        <v>-0.48914343821031225</v>
      </c>
      <c r="N23" s="357">
        <v>50.521</v>
      </c>
      <c r="O23" s="358">
        <v>6.2219999999999995</v>
      </c>
      <c r="P23" s="359">
        <v>0</v>
      </c>
      <c r="Q23" s="358">
        <v>30.037</v>
      </c>
      <c r="R23" s="359">
        <f t="shared" si="4"/>
        <v>86.78</v>
      </c>
      <c r="S23" s="360">
        <f t="shared" si="5"/>
        <v>0.0005670175138171641</v>
      </c>
      <c r="T23" s="365">
        <v>88.83800000000001</v>
      </c>
      <c r="U23" s="358">
        <v>0.173</v>
      </c>
      <c r="V23" s="359">
        <v>0</v>
      </c>
      <c r="W23" s="358">
        <v>4.569</v>
      </c>
      <c r="X23" s="359">
        <f t="shared" si="6"/>
        <v>93.58000000000001</v>
      </c>
      <c r="Y23" s="362">
        <f t="shared" si="7"/>
        <v>-0.0726650993802096</v>
      </c>
    </row>
    <row r="24" spans="1:25" s="174" customFormat="1" ht="19.5" customHeight="1">
      <c r="A24" s="183" t="s">
        <v>54</v>
      </c>
      <c r="B24" s="180">
        <f>SUM(B25:B32)</f>
        <v>2469.911</v>
      </c>
      <c r="C24" s="179">
        <f>SUM(C25:C32)</f>
        <v>2908.9570000000003</v>
      </c>
      <c r="D24" s="178">
        <f>SUM(D25:D32)</f>
        <v>629.729</v>
      </c>
      <c r="E24" s="179">
        <f>SUM(E25:E32)</f>
        <v>517.351</v>
      </c>
      <c r="F24" s="178">
        <f t="shared" si="0"/>
        <v>6525.948</v>
      </c>
      <c r="G24" s="181">
        <f t="shared" si="1"/>
        <v>0.12769058044362286</v>
      </c>
      <c r="H24" s="180">
        <f>SUM(H25:H32)</f>
        <v>1372.971</v>
      </c>
      <c r="I24" s="179">
        <f>SUM(I25:I32)</f>
        <v>1746.9720000000002</v>
      </c>
      <c r="J24" s="178">
        <f>SUM(J25:J32)</f>
        <v>0</v>
      </c>
      <c r="K24" s="179">
        <f>SUM(K25:K32)</f>
        <v>0</v>
      </c>
      <c r="L24" s="178">
        <f t="shared" si="2"/>
        <v>3119.943</v>
      </c>
      <c r="M24" s="182">
        <f aca="true" t="shared" si="8" ref="M24:M45">IF(ISERROR(F24/L24-1),"         /0",(F24/L24-1))</f>
        <v>1.0916882135346704</v>
      </c>
      <c r="N24" s="180">
        <f>SUM(N25:N32)</f>
        <v>7249.432000000001</v>
      </c>
      <c r="O24" s="179">
        <f>SUM(O25:O32)</f>
        <v>7630.937999999999</v>
      </c>
      <c r="P24" s="178">
        <f>SUM(P25:P32)</f>
        <v>1779.116</v>
      </c>
      <c r="Q24" s="179">
        <f>SUM(Q25:Q32)</f>
        <v>1169.114</v>
      </c>
      <c r="R24" s="178">
        <f t="shared" si="4"/>
        <v>17828.6</v>
      </c>
      <c r="S24" s="181">
        <f t="shared" si="5"/>
        <v>0.1164914547918955</v>
      </c>
      <c r="T24" s="180">
        <f>SUM(T25:T32)</f>
        <v>4357.218</v>
      </c>
      <c r="U24" s="179">
        <f>SUM(U25:U32)</f>
        <v>4304.294</v>
      </c>
      <c r="V24" s="178">
        <f>SUM(V25:V32)</f>
        <v>97.468</v>
      </c>
      <c r="W24" s="179">
        <f>SUM(W25:W32)</f>
        <v>12.109</v>
      </c>
      <c r="X24" s="178">
        <f t="shared" si="6"/>
        <v>8771.089</v>
      </c>
      <c r="Y24" s="175">
        <f t="shared" si="7"/>
        <v>1.032655238135196</v>
      </c>
    </row>
    <row r="25" spans="1:25" ht="19.5" customHeight="1">
      <c r="A25" s="342" t="s">
        <v>366</v>
      </c>
      <c r="B25" s="343">
        <v>661.4079999999999</v>
      </c>
      <c r="C25" s="344">
        <v>1509.3030000000003</v>
      </c>
      <c r="D25" s="345">
        <v>0</v>
      </c>
      <c r="E25" s="344">
        <v>0</v>
      </c>
      <c r="F25" s="345">
        <f t="shared" si="0"/>
        <v>2170.7110000000002</v>
      </c>
      <c r="G25" s="346">
        <f t="shared" si="1"/>
        <v>0.04247342264531636</v>
      </c>
      <c r="H25" s="343">
        <v>526.143</v>
      </c>
      <c r="I25" s="344">
        <v>1072.387</v>
      </c>
      <c r="J25" s="345">
        <v>0</v>
      </c>
      <c r="K25" s="344">
        <v>0</v>
      </c>
      <c r="L25" s="345">
        <f t="shared" si="2"/>
        <v>1598.53</v>
      </c>
      <c r="M25" s="347">
        <f t="shared" si="8"/>
        <v>0.35794198419798207</v>
      </c>
      <c r="N25" s="343">
        <v>1996.383</v>
      </c>
      <c r="O25" s="344">
        <v>3929.865</v>
      </c>
      <c r="P25" s="345">
        <v>0</v>
      </c>
      <c r="Q25" s="344">
        <v>0</v>
      </c>
      <c r="R25" s="345">
        <f t="shared" si="4"/>
        <v>5926.248</v>
      </c>
      <c r="S25" s="346">
        <f t="shared" si="5"/>
        <v>0.038721899138326125</v>
      </c>
      <c r="T25" s="343">
        <v>1669.9829999999995</v>
      </c>
      <c r="U25" s="344">
        <v>2367.3809999999994</v>
      </c>
      <c r="V25" s="345">
        <v>0</v>
      </c>
      <c r="W25" s="344">
        <v>0</v>
      </c>
      <c r="X25" s="345">
        <f t="shared" si="6"/>
        <v>4037.3639999999987</v>
      </c>
      <c r="Y25" s="348">
        <f t="shared" si="7"/>
        <v>0.4678508056246604</v>
      </c>
    </row>
    <row r="26" spans="1:25" ht="19.5" customHeight="1">
      <c r="A26" s="349" t="s">
        <v>371</v>
      </c>
      <c r="B26" s="350">
        <v>770.759</v>
      </c>
      <c r="C26" s="351">
        <v>476.01</v>
      </c>
      <c r="D26" s="352">
        <v>629.729</v>
      </c>
      <c r="E26" s="351">
        <v>0</v>
      </c>
      <c r="F26" s="352">
        <f t="shared" si="0"/>
        <v>1876.498</v>
      </c>
      <c r="G26" s="353">
        <f t="shared" si="1"/>
        <v>0.03671667607852489</v>
      </c>
      <c r="H26" s="350">
        <v>106.03399999999999</v>
      </c>
      <c r="I26" s="351">
        <v>122.84100000000001</v>
      </c>
      <c r="J26" s="352"/>
      <c r="K26" s="351"/>
      <c r="L26" s="352">
        <f t="shared" si="2"/>
        <v>228.875</v>
      </c>
      <c r="M26" s="354">
        <f t="shared" si="8"/>
        <v>7.198789732386674</v>
      </c>
      <c r="N26" s="350">
        <v>2081.309</v>
      </c>
      <c r="O26" s="351">
        <v>1209.745</v>
      </c>
      <c r="P26" s="352">
        <v>1779.116</v>
      </c>
      <c r="Q26" s="351">
        <v>40.074</v>
      </c>
      <c r="R26" s="352">
        <f t="shared" si="4"/>
        <v>5110.244</v>
      </c>
      <c r="S26" s="353">
        <f t="shared" si="5"/>
        <v>0.03339015726986725</v>
      </c>
      <c r="T26" s="350">
        <v>361.665</v>
      </c>
      <c r="U26" s="351">
        <v>354.101</v>
      </c>
      <c r="V26" s="352"/>
      <c r="W26" s="351"/>
      <c r="X26" s="352">
        <f t="shared" si="6"/>
        <v>715.7660000000001</v>
      </c>
      <c r="Y26" s="355" t="str">
        <f t="shared" si="7"/>
        <v>  *  </v>
      </c>
    </row>
    <row r="27" spans="1:25" ht="19.5" customHeight="1">
      <c r="A27" s="349" t="s">
        <v>391</v>
      </c>
      <c r="B27" s="350">
        <v>756.972</v>
      </c>
      <c r="C27" s="351">
        <v>78.787</v>
      </c>
      <c r="D27" s="352">
        <v>0</v>
      </c>
      <c r="E27" s="351">
        <v>0</v>
      </c>
      <c r="F27" s="352">
        <f>SUM(B27:E27)</f>
        <v>835.759</v>
      </c>
      <c r="G27" s="353">
        <f>F27/$F$9</f>
        <v>0.016352957734413726</v>
      </c>
      <c r="H27" s="350">
        <v>511.676</v>
      </c>
      <c r="I27" s="351">
        <v>41.539</v>
      </c>
      <c r="J27" s="352"/>
      <c r="K27" s="351"/>
      <c r="L27" s="352">
        <f>SUM(H27:K27)</f>
        <v>553.215</v>
      </c>
      <c r="M27" s="354">
        <f>IF(ISERROR(F27/L27-1),"         /0",(F27/L27-1))</f>
        <v>0.5107309093209691</v>
      </c>
      <c r="N27" s="350">
        <v>2170.089</v>
      </c>
      <c r="O27" s="351">
        <v>257.822</v>
      </c>
      <c r="P27" s="352"/>
      <c r="Q27" s="351"/>
      <c r="R27" s="352">
        <f>SUM(N27:Q27)</f>
        <v>2427.911</v>
      </c>
      <c r="S27" s="353">
        <f>R27/$R$9</f>
        <v>0.015863886367703903</v>
      </c>
      <c r="T27" s="350">
        <v>1595.547</v>
      </c>
      <c r="U27" s="351">
        <v>197.13299999999998</v>
      </c>
      <c r="V27" s="352">
        <v>96.968</v>
      </c>
      <c r="W27" s="351">
        <v>11.984</v>
      </c>
      <c r="X27" s="352">
        <f>SUM(T27:W27)</f>
        <v>1901.632</v>
      </c>
      <c r="Y27" s="355">
        <f>IF(ISERROR(R27/X27-1),"         /0",IF(R27/X27&gt;5,"  *  ",(R27/X27-1)))</f>
        <v>0.2767512326254502</v>
      </c>
    </row>
    <row r="28" spans="1:25" ht="19.5" customHeight="1">
      <c r="A28" s="349" t="s">
        <v>370</v>
      </c>
      <c r="B28" s="350">
        <v>0.157</v>
      </c>
      <c r="C28" s="351">
        <v>0</v>
      </c>
      <c r="D28" s="352">
        <v>0</v>
      </c>
      <c r="E28" s="351">
        <v>517.351</v>
      </c>
      <c r="F28" s="352">
        <f t="shared" si="0"/>
        <v>517.508</v>
      </c>
      <c r="G28" s="353">
        <f t="shared" si="1"/>
        <v>0.010125869360929381</v>
      </c>
      <c r="H28" s="350">
        <v>4.2</v>
      </c>
      <c r="I28" s="351">
        <v>0</v>
      </c>
      <c r="J28" s="352"/>
      <c r="K28" s="351"/>
      <c r="L28" s="352">
        <f t="shared" si="2"/>
        <v>4.2</v>
      </c>
      <c r="M28" s="354" t="s">
        <v>45</v>
      </c>
      <c r="N28" s="350">
        <v>1.18</v>
      </c>
      <c r="O28" s="351">
        <v>0.027</v>
      </c>
      <c r="P28" s="352"/>
      <c r="Q28" s="351">
        <v>1129.04</v>
      </c>
      <c r="R28" s="352">
        <f t="shared" si="4"/>
        <v>1130.247</v>
      </c>
      <c r="S28" s="353">
        <f t="shared" si="5"/>
        <v>0.007384994744633652</v>
      </c>
      <c r="T28" s="350">
        <v>22.631999999999994</v>
      </c>
      <c r="U28" s="351">
        <v>0</v>
      </c>
      <c r="V28" s="352"/>
      <c r="W28" s="351"/>
      <c r="X28" s="352">
        <f t="shared" si="6"/>
        <v>22.631999999999994</v>
      </c>
      <c r="Y28" s="355" t="str">
        <f t="shared" si="7"/>
        <v>  *  </v>
      </c>
    </row>
    <row r="29" spans="1:25" ht="19.5" customHeight="1">
      <c r="A29" s="349" t="s">
        <v>367</v>
      </c>
      <c r="B29" s="350">
        <v>220.65</v>
      </c>
      <c r="C29" s="351">
        <v>285.619</v>
      </c>
      <c r="D29" s="352">
        <v>0</v>
      </c>
      <c r="E29" s="351">
        <v>0</v>
      </c>
      <c r="F29" s="352">
        <f t="shared" si="0"/>
        <v>506.269</v>
      </c>
      <c r="G29" s="353">
        <f t="shared" si="1"/>
        <v>0.009905960401555834</v>
      </c>
      <c r="H29" s="350">
        <v>26.120999999999995</v>
      </c>
      <c r="I29" s="351">
        <v>0</v>
      </c>
      <c r="J29" s="352">
        <v>0</v>
      </c>
      <c r="K29" s="351">
        <v>0</v>
      </c>
      <c r="L29" s="352">
        <f t="shared" si="2"/>
        <v>26.120999999999995</v>
      </c>
      <c r="M29" s="354">
        <f t="shared" si="8"/>
        <v>18.381685234102832</v>
      </c>
      <c r="N29" s="350">
        <v>812.932</v>
      </c>
      <c r="O29" s="351">
        <v>724.424</v>
      </c>
      <c r="P29" s="352">
        <v>0</v>
      </c>
      <c r="Q29" s="351">
        <v>0</v>
      </c>
      <c r="R29" s="352">
        <f t="shared" si="4"/>
        <v>1537.356</v>
      </c>
      <c r="S29" s="353">
        <f t="shared" si="5"/>
        <v>0.01004503084779788</v>
      </c>
      <c r="T29" s="350">
        <v>129.08</v>
      </c>
      <c r="U29" s="351">
        <v>0</v>
      </c>
      <c r="V29" s="352">
        <v>0</v>
      </c>
      <c r="W29" s="351">
        <v>0</v>
      </c>
      <c r="X29" s="352">
        <f t="shared" si="6"/>
        <v>129.08</v>
      </c>
      <c r="Y29" s="355" t="str">
        <f t="shared" si="7"/>
        <v>  *  </v>
      </c>
    </row>
    <row r="30" spans="1:25" ht="19.5" customHeight="1">
      <c r="A30" s="349" t="s">
        <v>368</v>
      </c>
      <c r="B30" s="350">
        <v>45.394</v>
      </c>
      <c r="C30" s="351">
        <v>330.26099999999997</v>
      </c>
      <c r="D30" s="352">
        <v>0</v>
      </c>
      <c r="E30" s="351">
        <v>0</v>
      </c>
      <c r="F30" s="352">
        <f t="shared" si="0"/>
        <v>375.655</v>
      </c>
      <c r="G30" s="353">
        <f t="shared" si="1"/>
        <v>0.007350289183510064</v>
      </c>
      <c r="H30" s="350">
        <v>146.18699999999998</v>
      </c>
      <c r="I30" s="351">
        <v>261.566</v>
      </c>
      <c r="J30" s="352"/>
      <c r="K30" s="351"/>
      <c r="L30" s="352">
        <f t="shared" si="2"/>
        <v>407.75299999999993</v>
      </c>
      <c r="M30" s="354">
        <f t="shared" si="8"/>
        <v>-0.07871922462863534</v>
      </c>
      <c r="N30" s="350">
        <v>148.108</v>
      </c>
      <c r="O30" s="351">
        <v>846.458</v>
      </c>
      <c r="P30" s="352"/>
      <c r="Q30" s="351"/>
      <c r="R30" s="352">
        <f t="shared" si="4"/>
        <v>994.566</v>
      </c>
      <c r="S30" s="353">
        <f t="shared" si="5"/>
        <v>0.006498459790816797</v>
      </c>
      <c r="T30" s="350">
        <v>466.70899999999995</v>
      </c>
      <c r="U30" s="351">
        <v>662.9639999999999</v>
      </c>
      <c r="V30" s="352"/>
      <c r="W30" s="351"/>
      <c r="X30" s="352">
        <f t="shared" si="6"/>
        <v>1129.6729999999998</v>
      </c>
      <c r="Y30" s="355">
        <f t="shared" si="7"/>
        <v>-0.11959832624131028</v>
      </c>
    </row>
    <row r="31" spans="1:25" ht="19.5" customHeight="1">
      <c r="A31" s="349" t="s">
        <v>369</v>
      </c>
      <c r="B31" s="350">
        <v>11.975000000000001</v>
      </c>
      <c r="C31" s="351">
        <v>228.969</v>
      </c>
      <c r="D31" s="352">
        <v>0</v>
      </c>
      <c r="E31" s="351">
        <v>0</v>
      </c>
      <c r="F31" s="352">
        <f t="shared" si="0"/>
        <v>240.944</v>
      </c>
      <c r="G31" s="353">
        <f t="shared" si="1"/>
        <v>0.004714453626416922</v>
      </c>
      <c r="H31" s="350">
        <v>25.572</v>
      </c>
      <c r="I31" s="351">
        <v>248.586</v>
      </c>
      <c r="J31" s="352"/>
      <c r="K31" s="351"/>
      <c r="L31" s="352">
        <f t="shared" si="2"/>
        <v>274.158</v>
      </c>
      <c r="M31" s="354">
        <f t="shared" si="8"/>
        <v>-0.12114911839158449</v>
      </c>
      <c r="N31" s="350">
        <v>29.506</v>
      </c>
      <c r="O31" s="351">
        <v>662.2280000000001</v>
      </c>
      <c r="P31" s="352"/>
      <c r="Q31" s="351"/>
      <c r="R31" s="352">
        <f t="shared" si="4"/>
        <v>691.734</v>
      </c>
      <c r="S31" s="353">
        <f t="shared" si="5"/>
        <v>0.004519765993348723</v>
      </c>
      <c r="T31" s="350">
        <v>44.938</v>
      </c>
      <c r="U31" s="351">
        <v>659.209</v>
      </c>
      <c r="V31" s="352"/>
      <c r="W31" s="351"/>
      <c r="X31" s="352">
        <f t="shared" si="6"/>
        <v>704.1469999999999</v>
      </c>
      <c r="Y31" s="355">
        <f t="shared" si="7"/>
        <v>-0.017628421338157896</v>
      </c>
    </row>
    <row r="32" spans="1:25" ht="19.5" customHeight="1" thickBot="1">
      <c r="A32" s="356" t="s">
        <v>51</v>
      </c>
      <c r="B32" s="357">
        <v>2.596</v>
      </c>
      <c r="C32" s="358">
        <v>0.008</v>
      </c>
      <c r="D32" s="359">
        <v>0</v>
      </c>
      <c r="E32" s="358">
        <v>0</v>
      </c>
      <c r="F32" s="359">
        <f t="shared" si="0"/>
        <v>2.604</v>
      </c>
      <c r="G32" s="360">
        <f t="shared" si="1"/>
        <v>5.095141295566466E-05</v>
      </c>
      <c r="H32" s="357">
        <v>27.038</v>
      </c>
      <c r="I32" s="358">
        <v>0.053</v>
      </c>
      <c r="J32" s="359"/>
      <c r="K32" s="358"/>
      <c r="L32" s="359">
        <f t="shared" si="2"/>
        <v>27.091</v>
      </c>
      <c r="M32" s="361">
        <f t="shared" si="8"/>
        <v>-0.9038795171828282</v>
      </c>
      <c r="N32" s="357">
        <v>9.924999999999999</v>
      </c>
      <c r="O32" s="358">
        <v>0.36899999999999994</v>
      </c>
      <c r="P32" s="359"/>
      <c r="Q32" s="358"/>
      <c r="R32" s="359">
        <f t="shared" si="4"/>
        <v>10.293999999999999</v>
      </c>
      <c r="S32" s="360">
        <f t="shared" si="5"/>
        <v>6.726063940117407E-05</v>
      </c>
      <c r="T32" s="357">
        <v>66.664</v>
      </c>
      <c r="U32" s="358">
        <v>63.50599999999999</v>
      </c>
      <c r="V32" s="359">
        <v>0.5</v>
      </c>
      <c r="W32" s="358">
        <v>0.125</v>
      </c>
      <c r="X32" s="359">
        <f t="shared" si="6"/>
        <v>130.795</v>
      </c>
      <c r="Y32" s="362">
        <f t="shared" si="7"/>
        <v>-0.9212966856531213</v>
      </c>
    </row>
    <row r="33" spans="1:25" s="174" customFormat="1" ht="19.5" customHeight="1">
      <c r="A33" s="183" t="s">
        <v>53</v>
      </c>
      <c r="B33" s="180">
        <f>SUM(B34:B40)</f>
        <v>2572.348</v>
      </c>
      <c r="C33" s="179">
        <f>SUM(C34:C40)</f>
        <v>1703.1789999999999</v>
      </c>
      <c r="D33" s="178">
        <f>SUM(D34:D40)</f>
        <v>508.26599999999996</v>
      </c>
      <c r="E33" s="179">
        <f>SUM(E34:E40)</f>
        <v>305.661</v>
      </c>
      <c r="F33" s="178">
        <f t="shared" si="0"/>
        <v>5089.454</v>
      </c>
      <c r="G33" s="181">
        <f t="shared" si="1"/>
        <v>0.09958328435977701</v>
      </c>
      <c r="H33" s="180">
        <f>SUM(H34:H40)</f>
        <v>2820.0280000000007</v>
      </c>
      <c r="I33" s="179">
        <f>SUM(I34:I40)</f>
        <v>1868.5419999999997</v>
      </c>
      <c r="J33" s="178">
        <f>SUM(J34:J40)</f>
        <v>430.184</v>
      </c>
      <c r="K33" s="179">
        <f>SUM(K34:K40)</f>
        <v>200.711</v>
      </c>
      <c r="L33" s="178">
        <f t="shared" si="2"/>
        <v>5319.465000000001</v>
      </c>
      <c r="M33" s="182">
        <f t="shared" si="8"/>
        <v>-0.04323949870898691</v>
      </c>
      <c r="N33" s="180">
        <f>SUM(N34:N40)</f>
        <v>6919.8049999999985</v>
      </c>
      <c r="O33" s="179">
        <f>SUM(O34:O40)</f>
        <v>4454.196000000001</v>
      </c>
      <c r="P33" s="178">
        <f>SUM(P34:P40)</f>
        <v>1156.0489999999998</v>
      </c>
      <c r="Q33" s="179">
        <f>SUM(Q34:Q40)</f>
        <v>685.536</v>
      </c>
      <c r="R33" s="178">
        <f t="shared" si="4"/>
        <v>13215.586</v>
      </c>
      <c r="S33" s="181">
        <f t="shared" si="5"/>
        <v>0.08635018111727265</v>
      </c>
      <c r="T33" s="180">
        <f>SUM(T34:T40)</f>
        <v>7938.074</v>
      </c>
      <c r="U33" s="179">
        <f>SUM(U34:U40)</f>
        <v>5114.419999999999</v>
      </c>
      <c r="V33" s="178">
        <f>SUM(V34:V40)</f>
        <v>446.9</v>
      </c>
      <c r="W33" s="179">
        <f>SUM(W34:W40)</f>
        <v>205.061</v>
      </c>
      <c r="X33" s="178">
        <f t="shared" si="6"/>
        <v>13704.454999999998</v>
      </c>
      <c r="Y33" s="175">
        <f t="shared" si="7"/>
        <v>-0.03567226861630024</v>
      </c>
    </row>
    <row r="34" spans="1:25" s="137" customFormat="1" ht="19.5" customHeight="1">
      <c r="A34" s="342" t="s">
        <v>377</v>
      </c>
      <c r="B34" s="343">
        <v>1851.5749999999998</v>
      </c>
      <c r="C34" s="344">
        <v>1109.079</v>
      </c>
      <c r="D34" s="345">
        <v>106.417</v>
      </c>
      <c r="E34" s="344">
        <v>79.863</v>
      </c>
      <c r="F34" s="345">
        <f t="shared" si="0"/>
        <v>3146.9339999999993</v>
      </c>
      <c r="G34" s="346">
        <f t="shared" si="1"/>
        <v>0.061574782556920726</v>
      </c>
      <c r="H34" s="343">
        <v>1918.2230000000004</v>
      </c>
      <c r="I34" s="344">
        <v>1273.656</v>
      </c>
      <c r="J34" s="345">
        <v>59.5</v>
      </c>
      <c r="K34" s="344">
        <v>0</v>
      </c>
      <c r="L34" s="345">
        <f t="shared" si="2"/>
        <v>3251.3790000000004</v>
      </c>
      <c r="M34" s="347">
        <f t="shared" si="8"/>
        <v>-0.032123292916636625</v>
      </c>
      <c r="N34" s="343">
        <v>4738.911999999999</v>
      </c>
      <c r="O34" s="344">
        <v>2959.265</v>
      </c>
      <c r="P34" s="345">
        <v>287.815</v>
      </c>
      <c r="Q34" s="344">
        <v>201.906</v>
      </c>
      <c r="R34" s="345">
        <f t="shared" si="4"/>
        <v>8187.897999999999</v>
      </c>
      <c r="S34" s="346">
        <f t="shared" si="5"/>
        <v>0.053499441891547934</v>
      </c>
      <c r="T34" s="363">
        <v>5334.508</v>
      </c>
      <c r="U34" s="344">
        <v>3462.2839999999987</v>
      </c>
      <c r="V34" s="345">
        <v>62.816</v>
      </c>
      <c r="W34" s="344">
        <v>0</v>
      </c>
      <c r="X34" s="345">
        <f t="shared" si="6"/>
        <v>8859.607999999998</v>
      </c>
      <c r="Y34" s="348">
        <f t="shared" si="7"/>
        <v>-0.07581712418879016</v>
      </c>
    </row>
    <row r="35" spans="1:25" s="137" customFormat="1" ht="19.5" customHeight="1">
      <c r="A35" s="349" t="s">
        <v>378</v>
      </c>
      <c r="B35" s="350">
        <v>504.7660000000001</v>
      </c>
      <c r="C35" s="351">
        <v>416.682</v>
      </c>
      <c r="D35" s="352">
        <v>401.849</v>
      </c>
      <c r="E35" s="351">
        <v>225.798</v>
      </c>
      <c r="F35" s="352">
        <f aca="true" t="shared" si="9" ref="F35:F40">SUM(B35:E35)</f>
        <v>1549.095</v>
      </c>
      <c r="G35" s="353">
        <f aca="true" t="shared" si="10" ref="G35:G40">F35/$F$9</f>
        <v>0.030310514229091916</v>
      </c>
      <c r="H35" s="350">
        <v>585.822</v>
      </c>
      <c r="I35" s="351">
        <v>464.93899999999996</v>
      </c>
      <c r="J35" s="352">
        <v>370.684</v>
      </c>
      <c r="K35" s="351">
        <v>200.711</v>
      </c>
      <c r="L35" s="352">
        <f aca="true" t="shared" si="11" ref="L35:L40">SUM(H35:K35)</f>
        <v>1622.156</v>
      </c>
      <c r="M35" s="354">
        <f aca="true" t="shared" si="12" ref="M35:M40">IF(ISERROR(F35/L35-1),"         /0",(F35/L35-1))</f>
        <v>-0.045039441336098385</v>
      </c>
      <c r="N35" s="350">
        <v>1506.2399999999998</v>
      </c>
      <c r="O35" s="351">
        <v>1151.095</v>
      </c>
      <c r="P35" s="352">
        <v>868.0939999999999</v>
      </c>
      <c r="Q35" s="351">
        <v>470.461</v>
      </c>
      <c r="R35" s="352">
        <f aca="true" t="shared" si="13" ref="R35:R40">SUM(N35:Q35)</f>
        <v>3995.8900000000003</v>
      </c>
      <c r="S35" s="353">
        <f aca="true" t="shared" si="14" ref="S35:S40">R35/$R$9</f>
        <v>0.026109006836677436</v>
      </c>
      <c r="T35" s="364">
        <v>1678.079</v>
      </c>
      <c r="U35" s="351">
        <v>1245.1779999999997</v>
      </c>
      <c r="V35" s="352">
        <v>370.684</v>
      </c>
      <c r="W35" s="351">
        <v>200.711</v>
      </c>
      <c r="X35" s="352">
        <f>SUM(T35:W35)</f>
        <v>3494.652</v>
      </c>
      <c r="Y35" s="355">
        <f aca="true" t="shared" si="15" ref="Y35:Y40">IF(ISERROR(R35/X35-1),"         /0",IF(R35/X35&gt;5,"  *  ",(R35/X35-1)))</f>
        <v>0.14343001821068313</v>
      </c>
    </row>
    <row r="36" spans="1:25" s="137" customFormat="1" ht="19.5" customHeight="1">
      <c r="A36" s="349" t="s">
        <v>379</v>
      </c>
      <c r="B36" s="350">
        <v>49.939</v>
      </c>
      <c r="C36" s="351">
        <v>99.146</v>
      </c>
      <c r="D36" s="352">
        <v>0</v>
      </c>
      <c r="E36" s="351">
        <v>0</v>
      </c>
      <c r="F36" s="352">
        <f t="shared" si="9"/>
        <v>149.085</v>
      </c>
      <c r="G36" s="353">
        <f t="shared" si="10"/>
        <v>0.002917085791280824</v>
      </c>
      <c r="H36" s="350">
        <v>105.15199999999999</v>
      </c>
      <c r="I36" s="351">
        <v>14.96</v>
      </c>
      <c r="J36" s="352"/>
      <c r="K36" s="351"/>
      <c r="L36" s="352">
        <f t="shared" si="11"/>
        <v>120.112</v>
      </c>
      <c r="M36" s="354">
        <f t="shared" si="12"/>
        <v>0.24121653123751186</v>
      </c>
      <c r="N36" s="350">
        <v>156.151</v>
      </c>
      <c r="O36" s="351">
        <v>157.435</v>
      </c>
      <c r="P36" s="352">
        <v>0.12</v>
      </c>
      <c r="Q36" s="351">
        <v>13.019</v>
      </c>
      <c r="R36" s="352">
        <f t="shared" si="13"/>
        <v>326.725</v>
      </c>
      <c r="S36" s="353">
        <f t="shared" si="14"/>
        <v>0.0021348098317805135</v>
      </c>
      <c r="T36" s="364">
        <v>222.647</v>
      </c>
      <c r="U36" s="351">
        <v>106.03200000000001</v>
      </c>
      <c r="V36" s="352">
        <v>0</v>
      </c>
      <c r="W36" s="351">
        <v>0</v>
      </c>
      <c r="X36" s="352">
        <f>SUM(T36:W36)</f>
        <v>328.679</v>
      </c>
      <c r="Y36" s="355">
        <f t="shared" si="15"/>
        <v>-0.005945010177102694</v>
      </c>
    </row>
    <row r="37" spans="1:25" s="137" customFormat="1" ht="19.5" customHeight="1">
      <c r="A37" s="349" t="s">
        <v>381</v>
      </c>
      <c r="B37" s="350">
        <v>102.359</v>
      </c>
      <c r="C37" s="351">
        <v>38.29900000000001</v>
      </c>
      <c r="D37" s="352">
        <v>0</v>
      </c>
      <c r="E37" s="351">
        <v>0</v>
      </c>
      <c r="F37" s="352">
        <f t="shared" si="9"/>
        <v>140.65800000000002</v>
      </c>
      <c r="G37" s="353">
        <f t="shared" si="10"/>
        <v>0.002752198096589048</v>
      </c>
      <c r="H37" s="350">
        <v>130.14</v>
      </c>
      <c r="I37" s="351">
        <v>35.185</v>
      </c>
      <c r="J37" s="352"/>
      <c r="K37" s="351"/>
      <c r="L37" s="352">
        <f t="shared" si="11"/>
        <v>165.325</v>
      </c>
      <c r="M37" s="354">
        <f t="shared" si="12"/>
        <v>-0.1492030848329048</v>
      </c>
      <c r="N37" s="350">
        <v>288.496</v>
      </c>
      <c r="O37" s="351">
        <v>88.77299999999998</v>
      </c>
      <c r="P37" s="352">
        <v>0</v>
      </c>
      <c r="Q37" s="351">
        <v>0</v>
      </c>
      <c r="R37" s="352">
        <f t="shared" si="13"/>
        <v>377.26899999999995</v>
      </c>
      <c r="S37" s="353">
        <f t="shared" si="14"/>
        <v>0.002465062576864343</v>
      </c>
      <c r="T37" s="364">
        <v>328.73699999999997</v>
      </c>
      <c r="U37" s="351">
        <v>82.43900000000001</v>
      </c>
      <c r="V37" s="352"/>
      <c r="W37" s="351"/>
      <c r="X37" s="352">
        <f>SUM(T37:W37)</f>
        <v>411.176</v>
      </c>
      <c r="Y37" s="355">
        <f t="shared" si="15"/>
        <v>-0.08246347063058168</v>
      </c>
    </row>
    <row r="38" spans="1:25" s="137" customFormat="1" ht="19.5" customHeight="1">
      <c r="A38" s="349" t="s">
        <v>382</v>
      </c>
      <c r="B38" s="350">
        <v>27.568</v>
      </c>
      <c r="C38" s="351">
        <v>32.037</v>
      </c>
      <c r="D38" s="352">
        <v>0</v>
      </c>
      <c r="E38" s="351">
        <v>0</v>
      </c>
      <c r="F38" s="352">
        <f t="shared" si="9"/>
        <v>59.605000000000004</v>
      </c>
      <c r="G38" s="353">
        <f t="shared" si="10"/>
        <v>0.0011662668852620555</v>
      </c>
      <c r="H38" s="350">
        <v>25.255</v>
      </c>
      <c r="I38" s="351">
        <v>74.972</v>
      </c>
      <c r="J38" s="352"/>
      <c r="K38" s="351">
        <v>0</v>
      </c>
      <c r="L38" s="352">
        <f t="shared" si="11"/>
        <v>100.22699999999999</v>
      </c>
      <c r="M38" s="354">
        <f t="shared" si="12"/>
        <v>-0.4052999690702105</v>
      </c>
      <c r="N38" s="350">
        <v>86.565</v>
      </c>
      <c r="O38" s="351">
        <v>70.25999999999999</v>
      </c>
      <c r="P38" s="352">
        <v>0</v>
      </c>
      <c r="Q38" s="351">
        <v>0</v>
      </c>
      <c r="R38" s="352">
        <f t="shared" si="13"/>
        <v>156.825</v>
      </c>
      <c r="S38" s="353">
        <f t="shared" si="14"/>
        <v>0.0010246891173585706</v>
      </c>
      <c r="T38" s="364">
        <v>87.835</v>
      </c>
      <c r="U38" s="351">
        <v>208.37899999999996</v>
      </c>
      <c r="V38" s="352">
        <v>0</v>
      </c>
      <c r="W38" s="351">
        <v>0</v>
      </c>
      <c r="X38" s="352">
        <f>SUM(T38:W38)</f>
        <v>296.21399999999994</v>
      </c>
      <c r="Y38" s="355">
        <f t="shared" si="15"/>
        <v>-0.4705685754218234</v>
      </c>
    </row>
    <row r="39" spans="1:25" s="137" customFormat="1" ht="19.5" customHeight="1">
      <c r="A39" s="349" t="s">
        <v>380</v>
      </c>
      <c r="B39" s="350">
        <v>31.529</v>
      </c>
      <c r="C39" s="351">
        <v>7.936</v>
      </c>
      <c r="D39" s="352">
        <v>0</v>
      </c>
      <c r="E39" s="351">
        <v>0</v>
      </c>
      <c r="F39" s="352">
        <f t="shared" si="9"/>
        <v>39.465</v>
      </c>
      <c r="G39" s="353">
        <f t="shared" si="10"/>
        <v>0.0007721956652439731</v>
      </c>
      <c r="H39" s="350">
        <v>51.295</v>
      </c>
      <c r="I39" s="351">
        <v>4.83</v>
      </c>
      <c r="J39" s="352">
        <v>0</v>
      </c>
      <c r="K39" s="351">
        <v>0</v>
      </c>
      <c r="L39" s="352">
        <f t="shared" si="11"/>
        <v>56.125</v>
      </c>
      <c r="M39" s="354">
        <f t="shared" si="12"/>
        <v>-0.296837416481069</v>
      </c>
      <c r="N39" s="350">
        <v>130.34500000000003</v>
      </c>
      <c r="O39" s="351">
        <v>27.368</v>
      </c>
      <c r="P39" s="352">
        <v>0.02</v>
      </c>
      <c r="Q39" s="351">
        <v>0.15</v>
      </c>
      <c r="R39" s="352">
        <f t="shared" si="13"/>
        <v>157.88300000000004</v>
      </c>
      <c r="S39" s="353">
        <f t="shared" si="14"/>
        <v>0.0010316020527079436</v>
      </c>
      <c r="T39" s="364">
        <v>157.372</v>
      </c>
      <c r="U39" s="351">
        <v>10.108</v>
      </c>
      <c r="V39" s="352">
        <v>13</v>
      </c>
      <c r="W39" s="351">
        <v>4.35</v>
      </c>
      <c r="X39" s="352">
        <f>SUM(T39:W39)</f>
        <v>184.83</v>
      </c>
      <c r="Y39" s="355">
        <f t="shared" si="15"/>
        <v>-0.1457934318021965</v>
      </c>
    </row>
    <row r="40" spans="1:25" s="137" customFormat="1" ht="19.5" customHeight="1" thickBot="1">
      <c r="A40" s="349" t="s">
        <v>51</v>
      </c>
      <c r="B40" s="350">
        <v>4.612</v>
      </c>
      <c r="C40" s="351">
        <v>0</v>
      </c>
      <c r="D40" s="352">
        <v>0</v>
      </c>
      <c r="E40" s="351">
        <v>0</v>
      </c>
      <c r="F40" s="352">
        <f t="shared" si="9"/>
        <v>4.612</v>
      </c>
      <c r="G40" s="353">
        <f t="shared" si="10"/>
        <v>9.024113538845062E-05</v>
      </c>
      <c r="H40" s="350">
        <v>4.141</v>
      </c>
      <c r="I40" s="351">
        <v>0</v>
      </c>
      <c r="J40" s="352">
        <v>0</v>
      </c>
      <c r="K40" s="351">
        <v>0</v>
      </c>
      <c r="L40" s="352">
        <f t="shared" si="11"/>
        <v>4.141</v>
      </c>
      <c r="M40" s="354">
        <f t="shared" si="12"/>
        <v>0.11374064235691872</v>
      </c>
      <c r="N40" s="350">
        <v>13.095999999999998</v>
      </c>
      <c r="O40" s="351">
        <v>0</v>
      </c>
      <c r="P40" s="352">
        <v>0</v>
      </c>
      <c r="Q40" s="351">
        <v>0</v>
      </c>
      <c r="R40" s="352">
        <f t="shared" si="13"/>
        <v>13.095999999999998</v>
      </c>
      <c r="S40" s="353">
        <f t="shared" si="14"/>
        <v>8.556881033590205E-05</v>
      </c>
      <c r="T40" s="364">
        <v>128.89600000000002</v>
      </c>
      <c r="U40" s="351">
        <v>0</v>
      </c>
      <c r="V40" s="352">
        <v>0.4</v>
      </c>
      <c r="W40" s="351">
        <v>0</v>
      </c>
      <c r="X40" s="352">
        <f t="shared" si="6"/>
        <v>129.29600000000002</v>
      </c>
      <c r="Y40" s="355">
        <f t="shared" si="15"/>
        <v>-0.8987130305655241</v>
      </c>
    </row>
    <row r="41" spans="1:25" s="174" customFormat="1" ht="19.5" customHeight="1">
      <c r="A41" s="183" t="s">
        <v>52</v>
      </c>
      <c r="B41" s="180">
        <f>SUM(B42:B44)</f>
        <v>129.618</v>
      </c>
      <c r="C41" s="179">
        <f>SUM(C42:C44)</f>
        <v>14.079</v>
      </c>
      <c r="D41" s="178">
        <f>SUM(D42:D44)</f>
        <v>49.343</v>
      </c>
      <c r="E41" s="179">
        <f>SUM(E42:E44)</f>
        <v>5.227</v>
      </c>
      <c r="F41" s="178">
        <f t="shared" si="0"/>
        <v>198.26700000000002</v>
      </c>
      <c r="G41" s="181">
        <f t="shared" si="1"/>
        <v>0.003879410058556362</v>
      </c>
      <c r="H41" s="180">
        <f>SUM(H42:H44)</f>
        <v>57.92399999999999</v>
      </c>
      <c r="I41" s="179">
        <f>SUM(I42:I44)</f>
        <v>20.130000000000003</v>
      </c>
      <c r="J41" s="178">
        <f>SUM(J42:J44)</f>
        <v>90.601</v>
      </c>
      <c r="K41" s="179">
        <f>SUM(K42:K44)</f>
        <v>9.244</v>
      </c>
      <c r="L41" s="178">
        <f t="shared" si="2"/>
        <v>177.899</v>
      </c>
      <c r="M41" s="182">
        <f t="shared" si="8"/>
        <v>0.1144919308146759</v>
      </c>
      <c r="N41" s="180">
        <f>SUM(N42:N44)</f>
        <v>570.8870000000001</v>
      </c>
      <c r="O41" s="179">
        <f>SUM(O42:O44)</f>
        <v>41.894</v>
      </c>
      <c r="P41" s="178">
        <f>SUM(P42:P44)</f>
        <v>208.112</v>
      </c>
      <c r="Q41" s="179">
        <f>SUM(Q42:Q44)</f>
        <v>39.119</v>
      </c>
      <c r="R41" s="178">
        <f t="shared" si="4"/>
        <v>860.0120000000001</v>
      </c>
      <c r="S41" s="181">
        <f t="shared" si="5"/>
        <v>0.005619288615959057</v>
      </c>
      <c r="T41" s="180">
        <f>SUM(T42:T44)</f>
        <v>554.171</v>
      </c>
      <c r="U41" s="179">
        <f>SUM(U42:U44)</f>
        <v>126.98499999999999</v>
      </c>
      <c r="V41" s="178">
        <f>SUM(V42:V44)</f>
        <v>92.15300000000002</v>
      </c>
      <c r="W41" s="179">
        <f>SUM(W42:W44)</f>
        <v>10.099</v>
      </c>
      <c r="X41" s="178">
        <f t="shared" si="6"/>
        <v>783.4080000000001</v>
      </c>
      <c r="Y41" s="175">
        <f t="shared" si="7"/>
        <v>0.097783019831301</v>
      </c>
    </row>
    <row r="42" spans="1:25" ht="19.5" customHeight="1">
      <c r="A42" s="342" t="s">
        <v>385</v>
      </c>
      <c r="B42" s="343">
        <v>121.533</v>
      </c>
      <c r="C42" s="344">
        <v>12.298</v>
      </c>
      <c r="D42" s="345">
        <v>22.149</v>
      </c>
      <c r="E42" s="344">
        <v>4.864</v>
      </c>
      <c r="F42" s="345">
        <f t="shared" si="0"/>
        <v>160.844</v>
      </c>
      <c r="G42" s="346">
        <f t="shared" si="1"/>
        <v>0.003147169379969634</v>
      </c>
      <c r="H42" s="343">
        <v>35.666</v>
      </c>
      <c r="I42" s="344">
        <v>0.132</v>
      </c>
      <c r="J42" s="345">
        <v>17</v>
      </c>
      <c r="K42" s="344">
        <v>0</v>
      </c>
      <c r="L42" s="345">
        <f t="shared" si="2"/>
        <v>52.797999999999995</v>
      </c>
      <c r="M42" s="347">
        <f t="shared" si="8"/>
        <v>2.0464032728512445</v>
      </c>
      <c r="N42" s="343">
        <v>534.5450000000001</v>
      </c>
      <c r="O42" s="344">
        <v>32.489</v>
      </c>
      <c r="P42" s="345">
        <v>81.834</v>
      </c>
      <c r="Q42" s="344">
        <v>14.498999999999999</v>
      </c>
      <c r="R42" s="345">
        <f t="shared" si="4"/>
        <v>663.3670000000002</v>
      </c>
      <c r="S42" s="346">
        <f t="shared" si="5"/>
        <v>0.004334416998022019</v>
      </c>
      <c r="T42" s="363">
        <v>408.11</v>
      </c>
      <c r="U42" s="344">
        <v>21.857000000000003</v>
      </c>
      <c r="V42" s="345">
        <v>17.091</v>
      </c>
      <c r="W42" s="344">
        <v>0.091</v>
      </c>
      <c r="X42" s="345">
        <f t="shared" si="6"/>
        <v>447.14900000000006</v>
      </c>
      <c r="Y42" s="348">
        <f t="shared" si="7"/>
        <v>0.4835479895963093</v>
      </c>
    </row>
    <row r="43" spans="1:25" ht="19.5" customHeight="1">
      <c r="A43" s="349" t="s">
        <v>386</v>
      </c>
      <c r="B43" s="350">
        <v>7.512</v>
      </c>
      <c r="C43" s="351">
        <v>1.781</v>
      </c>
      <c r="D43" s="352">
        <v>27.194</v>
      </c>
      <c r="E43" s="351">
        <v>0.363</v>
      </c>
      <c r="F43" s="352">
        <f>SUM(B43:E43)</f>
        <v>36.849999999999994</v>
      </c>
      <c r="G43" s="353">
        <f>F43/$F$9</f>
        <v>0.0007210290197451008</v>
      </c>
      <c r="H43" s="350">
        <v>18.516</v>
      </c>
      <c r="I43" s="351">
        <v>19.998</v>
      </c>
      <c r="J43" s="352">
        <v>73.601</v>
      </c>
      <c r="K43" s="351">
        <v>9.244</v>
      </c>
      <c r="L43" s="352">
        <f>SUM(H43:K43)</f>
        <v>121.359</v>
      </c>
      <c r="M43" s="354">
        <f>IF(ISERROR(F43/L43-1),"         /0",(F43/L43-1))</f>
        <v>-0.6963554412940121</v>
      </c>
      <c r="N43" s="350">
        <v>34.272999999999996</v>
      </c>
      <c r="O43" s="351">
        <v>9.381</v>
      </c>
      <c r="P43" s="352">
        <v>125.515</v>
      </c>
      <c r="Q43" s="351">
        <v>11.543999999999999</v>
      </c>
      <c r="R43" s="352">
        <f>SUM(N43:Q43)</f>
        <v>180.713</v>
      </c>
      <c r="S43" s="353">
        <f>R43/$R$9</f>
        <v>0.0011807724818442172</v>
      </c>
      <c r="T43" s="364">
        <v>140.45600000000002</v>
      </c>
      <c r="U43" s="351">
        <v>105.12799999999999</v>
      </c>
      <c r="V43" s="352">
        <v>74.912</v>
      </c>
      <c r="W43" s="351">
        <v>9.708</v>
      </c>
      <c r="X43" s="352">
        <f>SUM(T43:W43)</f>
        <v>330.204</v>
      </c>
      <c r="Y43" s="355">
        <f>IF(ISERROR(R43/X43-1),"         /0",IF(R43/X43&gt;5,"  *  ",(R43/X43-1)))</f>
        <v>-0.452723165073712</v>
      </c>
    </row>
    <row r="44" spans="1:25" ht="19.5" customHeight="1" thickBot="1">
      <c r="A44" s="349" t="s">
        <v>51</v>
      </c>
      <c r="B44" s="350">
        <v>0.573</v>
      </c>
      <c r="C44" s="351">
        <v>0</v>
      </c>
      <c r="D44" s="352">
        <v>0</v>
      </c>
      <c r="E44" s="351">
        <v>0</v>
      </c>
      <c r="F44" s="352">
        <f>SUM(B44:E44)</f>
        <v>0.573</v>
      </c>
      <c r="G44" s="353">
        <f>F44/$F$9</f>
        <v>1.121165884162667E-05</v>
      </c>
      <c r="H44" s="350">
        <v>3.742</v>
      </c>
      <c r="I44" s="351">
        <v>0</v>
      </c>
      <c r="J44" s="352">
        <v>0</v>
      </c>
      <c r="K44" s="351">
        <v>0</v>
      </c>
      <c r="L44" s="352">
        <f>SUM(H44:K44)</f>
        <v>3.742</v>
      </c>
      <c r="M44" s="354">
        <f>IF(ISERROR(F44/L44-1),"         /0",(F44/L44-1))</f>
        <v>-0.8468733297701764</v>
      </c>
      <c r="N44" s="350">
        <v>2.069</v>
      </c>
      <c r="O44" s="351">
        <v>0.024</v>
      </c>
      <c r="P44" s="352">
        <v>0.763</v>
      </c>
      <c r="Q44" s="351">
        <v>13.076</v>
      </c>
      <c r="R44" s="352">
        <f>SUM(N44:Q44)</f>
        <v>15.932</v>
      </c>
      <c r="S44" s="353">
        <f>R44/$R$9</f>
        <v>0.0001040991360928216</v>
      </c>
      <c r="T44" s="364">
        <v>5.605</v>
      </c>
      <c r="U44" s="351">
        <v>0</v>
      </c>
      <c r="V44" s="352">
        <v>0.15000000000000002</v>
      </c>
      <c r="W44" s="351">
        <v>0.3</v>
      </c>
      <c r="X44" s="352">
        <f>SUM(T44:W44)</f>
        <v>6.055000000000001</v>
      </c>
      <c r="Y44" s="355">
        <f>IF(ISERROR(R44/X44-1),"         /0",IF(R44/X44&gt;5,"  *  ",(R44/X44-1)))</f>
        <v>1.6312138728323697</v>
      </c>
    </row>
    <row r="45" spans="1:25" s="137" customFormat="1" ht="19.5" customHeight="1" thickBot="1">
      <c r="A45" s="173" t="s">
        <v>51</v>
      </c>
      <c r="B45" s="170">
        <v>42.254</v>
      </c>
      <c r="C45" s="169">
        <v>0.151</v>
      </c>
      <c r="D45" s="168">
        <v>0</v>
      </c>
      <c r="E45" s="169">
        <v>0</v>
      </c>
      <c r="F45" s="168">
        <f t="shared" si="0"/>
        <v>42.405</v>
      </c>
      <c r="G45" s="171">
        <f t="shared" si="1"/>
        <v>0.0008297214540648848</v>
      </c>
      <c r="H45" s="170">
        <v>74.141</v>
      </c>
      <c r="I45" s="169">
        <v>0.894</v>
      </c>
      <c r="J45" s="168">
        <v>0.025</v>
      </c>
      <c r="K45" s="169">
        <v>0</v>
      </c>
      <c r="L45" s="168">
        <f t="shared" si="2"/>
        <v>75.06000000000002</v>
      </c>
      <c r="M45" s="172">
        <f t="shared" si="8"/>
        <v>-0.4350519584332535</v>
      </c>
      <c r="N45" s="170">
        <v>96.301</v>
      </c>
      <c r="O45" s="169">
        <v>0.727</v>
      </c>
      <c r="P45" s="168">
        <v>0</v>
      </c>
      <c r="Q45" s="169">
        <v>0</v>
      </c>
      <c r="R45" s="168">
        <f t="shared" si="4"/>
        <v>97.028</v>
      </c>
      <c r="S45" s="171">
        <f t="shared" si="5"/>
        <v>0.0006339775908118438</v>
      </c>
      <c r="T45" s="170">
        <v>174.386</v>
      </c>
      <c r="U45" s="169">
        <v>0.905</v>
      </c>
      <c r="V45" s="168">
        <v>0.145</v>
      </c>
      <c r="W45" s="169">
        <v>0.06</v>
      </c>
      <c r="X45" s="178">
        <f>SUM(T45:W45)</f>
        <v>175.496</v>
      </c>
      <c r="Y45" s="165">
        <f t="shared" si="7"/>
        <v>-0.4471213019100151</v>
      </c>
    </row>
    <row r="46" ht="6.75" customHeight="1" thickTop="1">
      <c r="A46" s="105"/>
    </row>
    <row r="47" ht="14.25">
      <c r="A47" s="105" t="s">
        <v>50</v>
      </c>
    </row>
    <row r="48" ht="14.25">
      <c r="A48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1" operator="lessThan" stopIfTrue="1">
      <formula>0</formula>
    </cfRule>
  </conditionalFormatting>
  <conditionalFormatting sqref="Y10:Y45 M10:M45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9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86" t="s">
        <v>68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687"/>
      <c r="X3" s="687"/>
      <c r="Y3" s="688"/>
    </row>
    <row r="4" spans="1:25" ht="21" customHeight="1" thickBot="1">
      <c r="A4" s="697" t="s">
        <v>42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9"/>
    </row>
    <row r="5" spans="1:25" s="164" customFormat="1" ht="15.75" customHeight="1" thickBot="1" thickTop="1">
      <c r="A5" s="633" t="s">
        <v>63</v>
      </c>
      <c r="B5" s="703" t="s">
        <v>34</v>
      </c>
      <c r="C5" s="704"/>
      <c r="D5" s="704"/>
      <c r="E5" s="704"/>
      <c r="F5" s="704"/>
      <c r="G5" s="704"/>
      <c r="H5" s="704"/>
      <c r="I5" s="704"/>
      <c r="J5" s="705"/>
      <c r="K5" s="705"/>
      <c r="L5" s="705"/>
      <c r="M5" s="706"/>
      <c r="N5" s="703" t="s">
        <v>33</v>
      </c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7"/>
    </row>
    <row r="6" spans="1:25" s="130" customFormat="1" ht="26.25" customHeight="1" thickBot="1">
      <c r="A6" s="634"/>
      <c r="B6" s="708" t="s">
        <v>154</v>
      </c>
      <c r="C6" s="709"/>
      <c r="D6" s="709"/>
      <c r="E6" s="709"/>
      <c r="F6" s="709"/>
      <c r="G6" s="689" t="s">
        <v>32</v>
      </c>
      <c r="H6" s="708" t="s">
        <v>155</v>
      </c>
      <c r="I6" s="709"/>
      <c r="J6" s="709"/>
      <c r="K6" s="709"/>
      <c r="L6" s="709"/>
      <c r="M6" s="700" t="s">
        <v>31</v>
      </c>
      <c r="N6" s="708" t="s">
        <v>156</v>
      </c>
      <c r="O6" s="709"/>
      <c r="P6" s="709"/>
      <c r="Q6" s="709"/>
      <c r="R6" s="709"/>
      <c r="S6" s="689" t="s">
        <v>32</v>
      </c>
      <c r="T6" s="708" t="s">
        <v>157</v>
      </c>
      <c r="U6" s="709"/>
      <c r="V6" s="709"/>
      <c r="W6" s="709"/>
      <c r="X6" s="709"/>
      <c r="Y6" s="694" t="s">
        <v>31</v>
      </c>
    </row>
    <row r="7" spans="1:25" s="125" customFormat="1" ht="26.25" customHeight="1">
      <c r="A7" s="635"/>
      <c r="B7" s="627" t="s">
        <v>20</v>
      </c>
      <c r="C7" s="623"/>
      <c r="D7" s="622" t="s">
        <v>19</v>
      </c>
      <c r="E7" s="623"/>
      <c r="F7" s="714" t="s">
        <v>15</v>
      </c>
      <c r="G7" s="690"/>
      <c r="H7" s="627" t="s">
        <v>20</v>
      </c>
      <c r="I7" s="623"/>
      <c r="J7" s="622" t="s">
        <v>19</v>
      </c>
      <c r="K7" s="623"/>
      <c r="L7" s="714" t="s">
        <v>15</v>
      </c>
      <c r="M7" s="701"/>
      <c r="N7" s="627" t="s">
        <v>20</v>
      </c>
      <c r="O7" s="623"/>
      <c r="P7" s="622" t="s">
        <v>19</v>
      </c>
      <c r="Q7" s="623"/>
      <c r="R7" s="714" t="s">
        <v>15</v>
      </c>
      <c r="S7" s="690"/>
      <c r="T7" s="627" t="s">
        <v>20</v>
      </c>
      <c r="U7" s="623"/>
      <c r="V7" s="622" t="s">
        <v>19</v>
      </c>
      <c r="W7" s="623"/>
      <c r="X7" s="714" t="s">
        <v>15</v>
      </c>
      <c r="Y7" s="695"/>
    </row>
    <row r="8" spans="1:25" s="160" customFormat="1" ht="27" thickBot="1">
      <c r="A8" s="636"/>
      <c r="B8" s="163" t="s">
        <v>29</v>
      </c>
      <c r="C8" s="161" t="s">
        <v>28</v>
      </c>
      <c r="D8" s="162" t="s">
        <v>29</v>
      </c>
      <c r="E8" s="161" t="s">
        <v>28</v>
      </c>
      <c r="F8" s="685"/>
      <c r="G8" s="691"/>
      <c r="H8" s="163" t="s">
        <v>29</v>
      </c>
      <c r="I8" s="161" t="s">
        <v>28</v>
      </c>
      <c r="J8" s="162" t="s">
        <v>29</v>
      </c>
      <c r="K8" s="161" t="s">
        <v>28</v>
      </c>
      <c r="L8" s="685"/>
      <c r="M8" s="702"/>
      <c r="N8" s="163" t="s">
        <v>29</v>
      </c>
      <c r="O8" s="161" t="s">
        <v>28</v>
      </c>
      <c r="P8" s="162" t="s">
        <v>29</v>
      </c>
      <c r="Q8" s="161" t="s">
        <v>28</v>
      </c>
      <c r="R8" s="685"/>
      <c r="S8" s="691"/>
      <c r="T8" s="163" t="s">
        <v>29</v>
      </c>
      <c r="U8" s="161" t="s">
        <v>28</v>
      </c>
      <c r="V8" s="162" t="s">
        <v>29</v>
      </c>
      <c r="W8" s="161" t="s">
        <v>28</v>
      </c>
      <c r="X8" s="685"/>
      <c r="Y8" s="696"/>
    </row>
    <row r="9" spans="1:25" s="114" customFormat="1" ht="18" customHeight="1" thickBot="1" thickTop="1">
      <c r="A9" s="213" t="s">
        <v>22</v>
      </c>
      <c r="B9" s="212">
        <f>B10+B26+B42+B53+B67+B70</f>
        <v>22139.189000000002</v>
      </c>
      <c r="C9" s="211">
        <f>C10+C26+C42+C53+C67+C70</f>
        <v>13137.115</v>
      </c>
      <c r="D9" s="209">
        <f>D10+D26+D42+D53+D67+D70</f>
        <v>10475.223</v>
      </c>
      <c r="E9" s="210">
        <f>E10+E26+E42+E53+E67+E70</f>
        <v>5355.986</v>
      </c>
      <c r="F9" s="209">
        <f>SUM(B9:E9)</f>
        <v>51107.513</v>
      </c>
      <c r="G9" s="221">
        <f>F9/$F$9</f>
        <v>1</v>
      </c>
      <c r="H9" s="212">
        <f>H10+H26+H42+H53+H67+H70</f>
        <v>26157.322000000004</v>
      </c>
      <c r="I9" s="211">
        <f>I10+I26+I42+I53+I67+I70</f>
        <v>14364.149</v>
      </c>
      <c r="J9" s="209">
        <f>J10+J26+J42+J53+J67+J70</f>
        <v>6570.701999999998</v>
      </c>
      <c r="K9" s="210">
        <f>K10+K26+K42+K53+K67+K70</f>
        <v>2597.895</v>
      </c>
      <c r="L9" s="209">
        <f>SUM(H9:K9)</f>
        <v>49690.068</v>
      </c>
      <c r="M9" s="266">
        <f>IF(ISERROR(F9/L9-1),"         /0",(F9/L9-1))</f>
        <v>0.0285257206731937</v>
      </c>
      <c r="N9" s="269">
        <f>N10+N26+N42+N53+N67+N70</f>
        <v>67573.828</v>
      </c>
      <c r="O9" s="211">
        <f>O10+O26+O42+O53+O67+O70</f>
        <v>37166.583</v>
      </c>
      <c r="P9" s="209">
        <f>P10+P26+P42+P53+P67+P70</f>
        <v>34158.417</v>
      </c>
      <c r="Q9" s="210">
        <f>Q10+Q26+Q42+Q53+Q67+Q70</f>
        <v>14147.591</v>
      </c>
      <c r="R9" s="209">
        <f>SUM(N9:Q9)</f>
        <v>153046.419</v>
      </c>
      <c r="S9" s="282">
        <f>R9/$R$9</f>
        <v>1</v>
      </c>
      <c r="T9" s="212">
        <f>T10+T26+T42+T53+T67+T70</f>
        <v>78158.82299999999</v>
      </c>
      <c r="U9" s="211">
        <f>U10+U26+U42+U53+U67+U70</f>
        <v>40627.947</v>
      </c>
      <c r="V9" s="209">
        <f>V10+V26+V42+V53+V67+V70</f>
        <v>19511.13697</v>
      </c>
      <c r="W9" s="210">
        <f>W10+W26+W42+W53+W67+W70</f>
        <v>5502.421</v>
      </c>
      <c r="X9" s="209">
        <f>SUM(T9:W9)</f>
        <v>143800.32796999998</v>
      </c>
      <c r="Y9" s="208">
        <f>IF(ISERROR(R9/X9-1),"         /0",(R9/X9-1))</f>
        <v>0.06429812198988127</v>
      </c>
    </row>
    <row r="10" spans="1:25" s="145" customFormat="1" ht="19.5" customHeight="1">
      <c r="A10" s="152" t="s">
        <v>56</v>
      </c>
      <c r="B10" s="149">
        <f>SUM(B11:B25)</f>
        <v>13501.021</v>
      </c>
      <c r="C10" s="148">
        <f>SUM(C11:C25)</f>
        <v>4602.773</v>
      </c>
      <c r="D10" s="147">
        <f>SUM(D11:D25)</f>
        <v>8729.394</v>
      </c>
      <c r="E10" s="194">
        <f>SUM(E11:E25)</f>
        <v>4247.036</v>
      </c>
      <c r="F10" s="147">
        <f>SUM(B10:E10)</f>
        <v>31080.224000000002</v>
      </c>
      <c r="G10" s="150">
        <f>F10/$F$9</f>
        <v>0.6081341504525959</v>
      </c>
      <c r="H10" s="149">
        <f>SUM(H11:H25)</f>
        <v>18317.037</v>
      </c>
      <c r="I10" s="148">
        <f>SUM(I11:I25)</f>
        <v>5851.105</v>
      </c>
      <c r="J10" s="147">
        <f>SUM(J11:J25)</f>
        <v>5977.558999999999</v>
      </c>
      <c r="K10" s="194">
        <f>SUM(K11:K25)</f>
        <v>2274.7909999999997</v>
      </c>
      <c r="L10" s="147">
        <f>SUM(H10:K10)</f>
        <v>32420.492000000002</v>
      </c>
      <c r="M10" s="267">
        <f>IF(ISERROR(F10/L10-1),"         /0",(F10/L10-1))</f>
        <v>-0.04134014992739776</v>
      </c>
      <c r="N10" s="270">
        <f>SUM(N11:N25)</f>
        <v>43330.079999999994</v>
      </c>
      <c r="O10" s="148">
        <f>SUM(O11:O25)</f>
        <v>13805.826000000001</v>
      </c>
      <c r="P10" s="147">
        <f>SUM(P11:P25)</f>
        <v>29596.035</v>
      </c>
      <c r="Q10" s="194">
        <f>SUM(Q11:Q25)</f>
        <v>11319.955</v>
      </c>
      <c r="R10" s="147">
        <f>SUM(N10:Q10)</f>
        <v>98051.896</v>
      </c>
      <c r="S10" s="283">
        <f>R10/$R$9</f>
        <v>0.6406676918066276</v>
      </c>
      <c r="T10" s="149">
        <f>SUM(T11:T25)</f>
        <v>54819.095</v>
      </c>
      <c r="U10" s="148">
        <f>SUM(U11:U25)</f>
        <v>17838.073</v>
      </c>
      <c r="V10" s="147">
        <f>SUM(V11:V25)</f>
        <v>18359.10097</v>
      </c>
      <c r="W10" s="194">
        <f>SUM(W11:W25)</f>
        <v>5067.303</v>
      </c>
      <c r="X10" s="147">
        <f>SUM(T10:W10)</f>
        <v>96083.57197</v>
      </c>
      <c r="Y10" s="146">
        <f aca="true" t="shared" si="0" ref="Y10:Y17">IF(ISERROR(R10/X10-1),"         /0",IF(R10/X10&gt;5,"  *  ",(R10/X10-1)))</f>
        <v>0.020485541801199325</v>
      </c>
    </row>
    <row r="11" spans="1:25" ht="19.5" customHeight="1">
      <c r="A11" s="342" t="s">
        <v>176</v>
      </c>
      <c r="B11" s="343">
        <v>7668.814</v>
      </c>
      <c r="C11" s="344">
        <v>2631.407</v>
      </c>
      <c r="D11" s="345">
        <v>0</v>
      </c>
      <c r="E11" s="366">
        <v>0</v>
      </c>
      <c r="F11" s="345">
        <f>SUM(B11:E11)</f>
        <v>10300.221000000001</v>
      </c>
      <c r="G11" s="346">
        <f>F11/$F$9</f>
        <v>0.20154025103902046</v>
      </c>
      <c r="H11" s="343">
        <v>7463.804</v>
      </c>
      <c r="I11" s="344">
        <v>2453.369</v>
      </c>
      <c r="J11" s="345">
        <v>222.373</v>
      </c>
      <c r="K11" s="366">
        <v>324.584</v>
      </c>
      <c r="L11" s="345">
        <f>SUM(H11:K11)</f>
        <v>10464.130000000001</v>
      </c>
      <c r="M11" s="375">
        <f>IF(ISERROR(F11/L11-1),"         /0",(F11/L11-1))</f>
        <v>-0.015663891790335116</v>
      </c>
      <c r="N11" s="376">
        <v>22588.841999999997</v>
      </c>
      <c r="O11" s="344">
        <v>7078.790999999999</v>
      </c>
      <c r="P11" s="345"/>
      <c r="Q11" s="366"/>
      <c r="R11" s="345">
        <f>SUM(N11:Q11)</f>
        <v>29667.632999999994</v>
      </c>
      <c r="S11" s="377">
        <f>R11/$R$9</f>
        <v>0.19384728629292525</v>
      </c>
      <c r="T11" s="343">
        <v>21377.121</v>
      </c>
      <c r="U11" s="344">
        <v>7484.495</v>
      </c>
      <c r="V11" s="345">
        <v>222.373</v>
      </c>
      <c r="W11" s="366">
        <v>324.584</v>
      </c>
      <c r="X11" s="345">
        <f>SUM(T11:W11)</f>
        <v>29408.572999999997</v>
      </c>
      <c r="Y11" s="348">
        <f t="shared" si="0"/>
        <v>0.0088089959346207</v>
      </c>
    </row>
    <row r="12" spans="1:25" ht="19.5" customHeight="1">
      <c r="A12" s="349" t="s">
        <v>209</v>
      </c>
      <c r="B12" s="350">
        <v>0</v>
      </c>
      <c r="C12" s="351">
        <v>0</v>
      </c>
      <c r="D12" s="352">
        <v>2450.129</v>
      </c>
      <c r="E12" s="369">
        <v>2035.166</v>
      </c>
      <c r="F12" s="352">
        <f>SUM(B12:E12)</f>
        <v>4485.295</v>
      </c>
      <c r="G12" s="353">
        <f>F12/$F$9</f>
        <v>0.08776194998962286</v>
      </c>
      <c r="H12" s="350"/>
      <c r="I12" s="351"/>
      <c r="J12" s="352">
        <v>625.791</v>
      </c>
      <c r="K12" s="369">
        <v>437.196</v>
      </c>
      <c r="L12" s="352">
        <f>SUM(H12:K12)</f>
        <v>1062.987</v>
      </c>
      <c r="M12" s="378">
        <f>IF(ISERROR(F12/L12-1),"         /0",(F12/L12-1))</f>
        <v>3.219520088204277</v>
      </c>
      <c r="N12" s="379"/>
      <c r="O12" s="351"/>
      <c r="P12" s="352">
        <v>8806.389</v>
      </c>
      <c r="Q12" s="369">
        <v>4935</v>
      </c>
      <c r="R12" s="352">
        <f>SUM(N12:Q12)</f>
        <v>13741.389</v>
      </c>
      <c r="S12" s="380">
        <f>R12/$R$9</f>
        <v>0.08978575970470763</v>
      </c>
      <c r="T12" s="350"/>
      <c r="U12" s="351"/>
      <c r="V12" s="352">
        <v>1495.243</v>
      </c>
      <c r="W12" s="369">
        <v>978.943</v>
      </c>
      <c r="X12" s="352">
        <f>SUM(T12:W12)</f>
        <v>2474.1859999999997</v>
      </c>
      <c r="Y12" s="355" t="str">
        <f t="shared" si="0"/>
        <v>  *  </v>
      </c>
    </row>
    <row r="13" spans="1:25" ht="19.5" customHeight="1">
      <c r="A13" s="349" t="s">
        <v>208</v>
      </c>
      <c r="B13" s="350">
        <v>0</v>
      </c>
      <c r="C13" s="351">
        <v>0</v>
      </c>
      <c r="D13" s="352">
        <v>3324.2079999999996</v>
      </c>
      <c r="E13" s="369">
        <v>1111.023</v>
      </c>
      <c r="F13" s="352">
        <f>SUM(B13:E13)</f>
        <v>4435.231</v>
      </c>
      <c r="G13" s="353">
        <f>F13/$F$9</f>
        <v>0.08678236798570105</v>
      </c>
      <c r="H13" s="350"/>
      <c r="I13" s="351"/>
      <c r="J13" s="352">
        <v>3254.92</v>
      </c>
      <c r="K13" s="369">
        <v>982.75</v>
      </c>
      <c r="L13" s="352">
        <f>SUM(H13:K13)</f>
        <v>4237.67</v>
      </c>
      <c r="M13" s="378">
        <f>IF(ISERROR(F13/L13-1),"         /0",(F13/L13-1))</f>
        <v>0.046620194588063546</v>
      </c>
      <c r="N13" s="379"/>
      <c r="O13" s="351"/>
      <c r="P13" s="352">
        <v>8023.264999999999</v>
      </c>
      <c r="Q13" s="369">
        <v>2804.1710000000003</v>
      </c>
      <c r="R13" s="352">
        <f>SUM(N13:Q13)</f>
        <v>10827.436</v>
      </c>
      <c r="S13" s="380">
        <f>R13/$R$9</f>
        <v>0.07074609174619106</v>
      </c>
      <c r="T13" s="350"/>
      <c r="U13" s="351"/>
      <c r="V13" s="352">
        <v>8941.301</v>
      </c>
      <c r="W13" s="369">
        <v>2186.556</v>
      </c>
      <c r="X13" s="352">
        <f>SUM(T13:W13)</f>
        <v>11127.857</v>
      </c>
      <c r="Y13" s="355">
        <f t="shared" si="0"/>
        <v>-0.026997201707390728</v>
      </c>
    </row>
    <row r="14" spans="1:25" ht="19.5" customHeight="1">
      <c r="A14" s="349" t="s">
        <v>210</v>
      </c>
      <c r="B14" s="350">
        <v>2054.206</v>
      </c>
      <c r="C14" s="351">
        <v>886.311</v>
      </c>
      <c r="D14" s="352">
        <v>1012.8399999999999</v>
      </c>
      <c r="E14" s="369">
        <v>239.55599999999998</v>
      </c>
      <c r="F14" s="352">
        <f>SUM(B14:E14)</f>
        <v>4192.913</v>
      </c>
      <c r="G14" s="353">
        <f>F14/$F$9</f>
        <v>0.08204102985797802</v>
      </c>
      <c r="H14" s="350">
        <v>2347.351</v>
      </c>
      <c r="I14" s="351">
        <v>847.166</v>
      </c>
      <c r="J14" s="352">
        <v>887.244</v>
      </c>
      <c r="K14" s="369">
        <v>312.817</v>
      </c>
      <c r="L14" s="352">
        <f>SUM(H14:K14)</f>
        <v>4394.578</v>
      </c>
      <c r="M14" s="378">
        <f>IF(ISERROR(F14/L14-1),"         /0",(F14/L14-1))</f>
        <v>-0.045889502928381454</v>
      </c>
      <c r="N14" s="379">
        <v>6035.2880000000005</v>
      </c>
      <c r="O14" s="351">
        <v>1716.78</v>
      </c>
      <c r="P14" s="352">
        <v>3320.16</v>
      </c>
      <c r="Q14" s="369">
        <v>873.7750000000001</v>
      </c>
      <c r="R14" s="352">
        <f>SUM(N14:Q14)</f>
        <v>11946.002999999999</v>
      </c>
      <c r="S14" s="380">
        <f>R14/$R$9</f>
        <v>0.07805476977543656</v>
      </c>
      <c r="T14" s="350">
        <v>6355.192999999999</v>
      </c>
      <c r="U14" s="351">
        <v>2412.038</v>
      </c>
      <c r="V14" s="352">
        <v>4080.0480000000002</v>
      </c>
      <c r="W14" s="369">
        <v>659.517</v>
      </c>
      <c r="X14" s="352">
        <f>SUM(T14:W14)</f>
        <v>13506.796</v>
      </c>
      <c r="Y14" s="355">
        <f t="shared" si="0"/>
        <v>-0.11555612448725827</v>
      </c>
    </row>
    <row r="15" spans="1:25" ht="19.5" customHeight="1">
      <c r="A15" s="349" t="s">
        <v>159</v>
      </c>
      <c r="B15" s="350">
        <v>949.6070000000001</v>
      </c>
      <c r="C15" s="351">
        <v>494.43699999999995</v>
      </c>
      <c r="D15" s="352">
        <v>0</v>
      </c>
      <c r="E15" s="369">
        <v>0</v>
      </c>
      <c r="F15" s="352">
        <f>SUM(B15:E15)</f>
        <v>1444.044</v>
      </c>
      <c r="G15" s="353">
        <f>F15/$F$9</f>
        <v>0.028255023874865524</v>
      </c>
      <c r="H15" s="350">
        <v>859.788</v>
      </c>
      <c r="I15" s="351">
        <v>477.46400000000006</v>
      </c>
      <c r="J15" s="352">
        <v>0</v>
      </c>
      <c r="K15" s="369">
        <v>0</v>
      </c>
      <c r="L15" s="352">
        <f>SUM(H15:K15)</f>
        <v>1337.252</v>
      </c>
      <c r="M15" s="378">
        <f>IF(ISERROR(F15/L15-1),"         /0",(F15/L15-1))</f>
        <v>0.07985929353629695</v>
      </c>
      <c r="N15" s="379">
        <v>2771.2919999999995</v>
      </c>
      <c r="O15" s="351">
        <v>1364.1290000000001</v>
      </c>
      <c r="P15" s="352">
        <v>0</v>
      </c>
      <c r="Q15" s="369">
        <v>0</v>
      </c>
      <c r="R15" s="352">
        <f>SUM(N15:Q15)</f>
        <v>4135.420999999999</v>
      </c>
      <c r="S15" s="380">
        <f>R15/$R$9</f>
        <v>0.027020697557124808</v>
      </c>
      <c r="T15" s="350">
        <v>2525.4949999999994</v>
      </c>
      <c r="U15" s="351">
        <v>1334.504</v>
      </c>
      <c r="V15" s="352">
        <v>0</v>
      </c>
      <c r="W15" s="369">
        <v>0</v>
      </c>
      <c r="X15" s="352">
        <f>SUM(T15:W15)</f>
        <v>3859.9989999999993</v>
      </c>
      <c r="Y15" s="355">
        <f t="shared" si="0"/>
        <v>0.07135286822613174</v>
      </c>
    </row>
    <row r="16" spans="1:25" ht="19.5" customHeight="1">
      <c r="A16" s="349" t="s">
        <v>212</v>
      </c>
      <c r="B16" s="350">
        <v>0</v>
      </c>
      <c r="C16" s="351">
        <v>0</v>
      </c>
      <c r="D16" s="352">
        <v>1012.422</v>
      </c>
      <c r="E16" s="369">
        <v>292.378</v>
      </c>
      <c r="F16" s="352">
        <f>SUM(B16:E16)</f>
        <v>1304.8</v>
      </c>
      <c r="G16" s="353">
        <f>F16/$F$9</f>
        <v>0.025530492943376056</v>
      </c>
      <c r="H16" s="350"/>
      <c r="I16" s="351"/>
      <c r="J16" s="352"/>
      <c r="K16" s="369"/>
      <c r="L16" s="352">
        <f>SUM(H16:K16)</f>
        <v>0</v>
      </c>
      <c r="M16" s="378" t="str">
        <f>IF(ISERROR(F16/L16-1),"         /0",(F16/L16-1))</f>
        <v>         /0</v>
      </c>
      <c r="N16" s="379"/>
      <c r="O16" s="351"/>
      <c r="P16" s="352">
        <v>3398.1569999999997</v>
      </c>
      <c r="Q16" s="369">
        <v>715.009</v>
      </c>
      <c r="R16" s="352">
        <f>SUM(N16:Q16)</f>
        <v>4113.165999999999</v>
      </c>
      <c r="S16" s="380">
        <f>R16/$R$9</f>
        <v>0.026875284158069713</v>
      </c>
      <c r="T16" s="350"/>
      <c r="U16" s="351"/>
      <c r="V16" s="352"/>
      <c r="W16" s="369"/>
      <c r="X16" s="352">
        <f>SUM(T16:W16)</f>
        <v>0</v>
      </c>
      <c r="Y16" s="355" t="str">
        <f t="shared" si="0"/>
        <v>         /0</v>
      </c>
    </row>
    <row r="17" spans="1:25" ht="19.5" customHeight="1">
      <c r="A17" s="349" t="s">
        <v>211</v>
      </c>
      <c r="B17" s="350">
        <v>1295.895</v>
      </c>
      <c r="C17" s="351">
        <v>0</v>
      </c>
      <c r="D17" s="352">
        <v>0</v>
      </c>
      <c r="E17" s="369">
        <v>0</v>
      </c>
      <c r="F17" s="352">
        <f>SUM(B17:E17)</f>
        <v>1295.895</v>
      </c>
      <c r="G17" s="353">
        <f>F17/$F$9</f>
        <v>0.02535625241635217</v>
      </c>
      <c r="H17" s="350">
        <v>1322.0729999999999</v>
      </c>
      <c r="I17" s="351"/>
      <c r="J17" s="352"/>
      <c r="K17" s="369"/>
      <c r="L17" s="352">
        <f>SUM(H17:K17)</f>
        <v>1322.0729999999999</v>
      </c>
      <c r="M17" s="378">
        <f>IF(ISERROR(F17/L17-1),"         /0",(F17/L17-1))</f>
        <v>-0.019800722047874753</v>
      </c>
      <c r="N17" s="379">
        <v>3427.456</v>
      </c>
      <c r="O17" s="351"/>
      <c r="P17" s="352"/>
      <c r="Q17" s="369"/>
      <c r="R17" s="352">
        <f>SUM(N17:Q17)</f>
        <v>3427.456</v>
      </c>
      <c r="S17" s="380">
        <f>R17/$R$9</f>
        <v>0.022394878772041053</v>
      </c>
      <c r="T17" s="350">
        <v>3268.2270000000003</v>
      </c>
      <c r="U17" s="351"/>
      <c r="V17" s="352"/>
      <c r="W17" s="369"/>
      <c r="X17" s="352">
        <f>SUM(T17:W17)</f>
        <v>3268.2270000000003</v>
      </c>
      <c r="Y17" s="355">
        <f t="shared" si="0"/>
        <v>0.04872030002811911</v>
      </c>
    </row>
    <row r="18" spans="1:25" ht="19.5" customHeight="1">
      <c r="A18" s="349" t="s">
        <v>213</v>
      </c>
      <c r="B18" s="350">
        <v>1278.437</v>
      </c>
      <c r="C18" s="351">
        <v>16.998</v>
      </c>
      <c r="D18" s="352">
        <v>0</v>
      </c>
      <c r="E18" s="369">
        <v>0</v>
      </c>
      <c r="F18" s="352">
        <f aca="true" t="shared" si="1" ref="F18:F25">SUM(B18:E18)</f>
        <v>1295.435</v>
      </c>
      <c r="G18" s="353">
        <f aca="true" t="shared" si="2" ref="G18:G25">F18/$F$9</f>
        <v>0.02534725178272713</v>
      </c>
      <c r="H18" s="350">
        <v>2174.926</v>
      </c>
      <c r="I18" s="351">
        <v>220.79</v>
      </c>
      <c r="J18" s="352"/>
      <c r="K18" s="369"/>
      <c r="L18" s="352">
        <f aca="true" t="shared" si="3" ref="L18:L25">SUM(H18:K18)</f>
        <v>2395.716</v>
      </c>
      <c r="M18" s="378">
        <f aca="true" t="shared" si="4" ref="M18:M25">IF(ISERROR(F18/L18-1),"         /0",(F18/L18-1))</f>
        <v>-0.4592702139986543</v>
      </c>
      <c r="N18" s="379">
        <v>3736.321</v>
      </c>
      <c r="O18" s="351">
        <v>317.22499999999997</v>
      </c>
      <c r="P18" s="352"/>
      <c r="Q18" s="369"/>
      <c r="R18" s="352">
        <f aca="true" t="shared" si="5" ref="R18:R25">SUM(N18:Q18)</f>
        <v>4053.546</v>
      </c>
      <c r="S18" s="380">
        <f aca="true" t="shared" si="6" ref="S18:S25">R18/$R$9</f>
        <v>0.026485729143391458</v>
      </c>
      <c r="T18" s="350">
        <v>7099.951</v>
      </c>
      <c r="U18" s="351">
        <v>785.509</v>
      </c>
      <c r="V18" s="352"/>
      <c r="W18" s="369"/>
      <c r="X18" s="352">
        <f aca="true" t="shared" si="7" ref="X18:X25">SUM(T18:W18)</f>
        <v>7885.46</v>
      </c>
      <c r="Y18" s="355">
        <f aca="true" t="shared" si="8" ref="Y18:Y25">IF(ISERROR(R18/X18-1),"         /0",IF(R18/X18&gt;5,"  *  ",(R18/X18-1)))</f>
        <v>-0.4859467932118101</v>
      </c>
    </row>
    <row r="19" spans="1:25" ht="19.5" customHeight="1">
      <c r="A19" s="349" t="s">
        <v>198</v>
      </c>
      <c r="B19" s="350">
        <v>19.508</v>
      </c>
      <c r="C19" s="351">
        <v>82.492</v>
      </c>
      <c r="D19" s="352">
        <v>316.419</v>
      </c>
      <c r="E19" s="369">
        <v>129.587</v>
      </c>
      <c r="F19" s="352">
        <f t="shared" si="1"/>
        <v>548.006</v>
      </c>
      <c r="G19" s="353">
        <f t="shared" si="2"/>
        <v>0.010722611370269572</v>
      </c>
      <c r="H19" s="350">
        <v>70.455</v>
      </c>
      <c r="I19" s="351">
        <v>74.732</v>
      </c>
      <c r="J19" s="352"/>
      <c r="K19" s="369"/>
      <c r="L19" s="352">
        <f t="shared" si="3"/>
        <v>145.187</v>
      </c>
      <c r="M19" s="378">
        <f t="shared" si="4"/>
        <v>2.7744839413997116</v>
      </c>
      <c r="N19" s="379">
        <v>84.161</v>
      </c>
      <c r="O19" s="351">
        <v>204.474</v>
      </c>
      <c r="P19" s="352">
        <v>656.649</v>
      </c>
      <c r="Q19" s="369">
        <v>272.094</v>
      </c>
      <c r="R19" s="352">
        <f t="shared" si="5"/>
        <v>1217.378</v>
      </c>
      <c r="S19" s="380">
        <f t="shared" si="6"/>
        <v>0.007954305680291677</v>
      </c>
      <c r="T19" s="350">
        <v>222.99099999999999</v>
      </c>
      <c r="U19" s="351">
        <v>217.407</v>
      </c>
      <c r="V19" s="352"/>
      <c r="W19" s="369"/>
      <c r="X19" s="352">
        <f t="shared" si="7"/>
        <v>440.398</v>
      </c>
      <c r="Y19" s="355">
        <f t="shared" si="8"/>
        <v>1.7642677759662848</v>
      </c>
    </row>
    <row r="20" spans="1:25" ht="19.5" customHeight="1">
      <c r="A20" s="349" t="s">
        <v>221</v>
      </c>
      <c r="B20" s="350">
        <v>0</v>
      </c>
      <c r="C20" s="351">
        <v>0</v>
      </c>
      <c r="D20" s="352">
        <v>307.343</v>
      </c>
      <c r="E20" s="369">
        <v>156.489</v>
      </c>
      <c r="F20" s="352">
        <f>SUM(B20:E20)</f>
        <v>463.832</v>
      </c>
      <c r="G20" s="353">
        <f>F20/$F$9</f>
        <v>0.009075612816456163</v>
      </c>
      <c r="H20" s="350"/>
      <c r="I20" s="351"/>
      <c r="J20" s="352"/>
      <c r="K20" s="369"/>
      <c r="L20" s="352">
        <f>SUM(H20:K20)</f>
        <v>0</v>
      </c>
      <c r="M20" s="378" t="str">
        <f>IF(ISERROR(F20/L20-1),"         /0",(F20/L20-1))</f>
        <v>         /0</v>
      </c>
      <c r="N20" s="379"/>
      <c r="O20" s="351"/>
      <c r="P20" s="352">
        <v>1169.6200000000001</v>
      </c>
      <c r="Q20" s="369">
        <v>348.47400000000005</v>
      </c>
      <c r="R20" s="352">
        <f>SUM(N20:Q20)</f>
        <v>1518.094</v>
      </c>
      <c r="S20" s="380">
        <f>R20/$R$9</f>
        <v>0.009919173607061006</v>
      </c>
      <c r="T20" s="350"/>
      <c r="U20" s="351"/>
      <c r="V20" s="352"/>
      <c r="W20" s="369"/>
      <c r="X20" s="352">
        <f>SUM(T20:W20)</f>
        <v>0</v>
      </c>
      <c r="Y20" s="355" t="str">
        <f>IF(ISERROR(R20/X20-1),"         /0",IF(R20/X20&gt;5,"  *  ",(R20/X20-1)))</f>
        <v>         /0</v>
      </c>
    </row>
    <row r="21" spans="1:25" ht="19.5" customHeight="1">
      <c r="A21" s="349" t="s">
        <v>220</v>
      </c>
      <c r="B21" s="350">
        <v>0</v>
      </c>
      <c r="C21" s="351">
        <v>0</v>
      </c>
      <c r="D21" s="352">
        <v>153.962</v>
      </c>
      <c r="E21" s="369">
        <v>251.43599999999998</v>
      </c>
      <c r="F21" s="352">
        <f t="shared" si="1"/>
        <v>405.39799999999997</v>
      </c>
      <c r="G21" s="353">
        <f t="shared" si="2"/>
        <v>0.007932258413748287</v>
      </c>
      <c r="H21" s="350"/>
      <c r="I21" s="351"/>
      <c r="J21" s="352"/>
      <c r="K21" s="369"/>
      <c r="L21" s="352">
        <f t="shared" si="3"/>
        <v>0</v>
      </c>
      <c r="M21" s="378" t="str">
        <f t="shared" si="4"/>
        <v>         /0</v>
      </c>
      <c r="N21" s="379"/>
      <c r="O21" s="351"/>
      <c r="P21" s="352">
        <v>153.962</v>
      </c>
      <c r="Q21" s="369">
        <v>579.8919999999999</v>
      </c>
      <c r="R21" s="352">
        <f t="shared" si="5"/>
        <v>733.8539999999999</v>
      </c>
      <c r="S21" s="380">
        <f t="shared" si="6"/>
        <v>0.004794976614251915</v>
      </c>
      <c r="T21" s="350"/>
      <c r="U21" s="351"/>
      <c r="V21" s="352"/>
      <c r="W21" s="369"/>
      <c r="X21" s="352">
        <f t="shared" si="7"/>
        <v>0</v>
      </c>
      <c r="Y21" s="355" t="str">
        <f t="shared" si="8"/>
        <v>         /0</v>
      </c>
    </row>
    <row r="22" spans="1:25" ht="19.5" customHeight="1">
      <c r="A22" s="349" t="s">
        <v>219</v>
      </c>
      <c r="B22" s="350">
        <v>0</v>
      </c>
      <c r="C22" s="351">
        <v>363.945</v>
      </c>
      <c r="D22" s="352">
        <v>0</v>
      </c>
      <c r="E22" s="369">
        <v>0</v>
      </c>
      <c r="F22" s="352">
        <f t="shared" si="1"/>
        <v>363.945</v>
      </c>
      <c r="G22" s="353">
        <f t="shared" si="2"/>
        <v>0.00712116435796827</v>
      </c>
      <c r="H22" s="350"/>
      <c r="I22" s="351">
        <v>325.327</v>
      </c>
      <c r="J22" s="352"/>
      <c r="K22" s="369"/>
      <c r="L22" s="352">
        <f t="shared" si="3"/>
        <v>325.327</v>
      </c>
      <c r="M22" s="378">
        <f t="shared" si="4"/>
        <v>0.1187051797114902</v>
      </c>
      <c r="N22" s="379"/>
      <c r="O22" s="351">
        <v>976.6299999999999</v>
      </c>
      <c r="P22" s="352"/>
      <c r="Q22" s="369"/>
      <c r="R22" s="352">
        <f t="shared" si="5"/>
        <v>976.6299999999999</v>
      </c>
      <c r="S22" s="380">
        <f t="shared" si="6"/>
        <v>0.006381266588145391</v>
      </c>
      <c r="T22" s="350"/>
      <c r="U22" s="351">
        <v>927.261</v>
      </c>
      <c r="V22" s="352"/>
      <c r="W22" s="369"/>
      <c r="X22" s="352">
        <f t="shared" si="7"/>
        <v>927.261</v>
      </c>
      <c r="Y22" s="355">
        <f t="shared" si="8"/>
        <v>0.053241751782939106</v>
      </c>
    </row>
    <row r="23" spans="1:25" ht="19.5" customHeight="1">
      <c r="A23" s="349" t="s">
        <v>180</v>
      </c>
      <c r="B23" s="350">
        <v>40.812</v>
      </c>
      <c r="C23" s="351">
        <v>88.221</v>
      </c>
      <c r="D23" s="352">
        <v>0</v>
      </c>
      <c r="E23" s="369">
        <v>0</v>
      </c>
      <c r="F23" s="352">
        <f>SUM(B23:E23)</f>
        <v>129.03300000000002</v>
      </c>
      <c r="G23" s="353">
        <f t="shared" si="2"/>
        <v>0.002524736431608402</v>
      </c>
      <c r="H23" s="350"/>
      <c r="I23" s="351"/>
      <c r="J23" s="352"/>
      <c r="K23" s="369"/>
      <c r="L23" s="352">
        <f>SUM(H23:K23)</f>
        <v>0</v>
      </c>
      <c r="M23" s="378" t="str">
        <f>IF(ISERROR(F23/L23-1),"         /0",(F23/L23-1))</f>
        <v>         /0</v>
      </c>
      <c r="N23" s="379">
        <v>53.542</v>
      </c>
      <c r="O23" s="351">
        <v>184.441</v>
      </c>
      <c r="P23" s="352"/>
      <c r="Q23" s="369"/>
      <c r="R23" s="352">
        <f>SUM(N23:Q23)</f>
        <v>237.983</v>
      </c>
      <c r="S23" s="380">
        <f t="shared" si="6"/>
        <v>0.0015549726779298249</v>
      </c>
      <c r="T23" s="350">
        <v>0</v>
      </c>
      <c r="U23" s="351">
        <v>0</v>
      </c>
      <c r="V23" s="352"/>
      <c r="W23" s="369"/>
      <c r="X23" s="352">
        <f>SUM(T23:W23)</f>
        <v>0</v>
      </c>
      <c r="Y23" s="355" t="str">
        <f>IF(ISERROR(R23/X23-1),"         /0",IF(R23/X23&gt;5,"  *  ",(R23/X23-1)))</f>
        <v>         /0</v>
      </c>
    </row>
    <row r="24" spans="1:25" ht="19.5" customHeight="1">
      <c r="A24" s="349" t="s">
        <v>206</v>
      </c>
      <c r="B24" s="350">
        <v>0</v>
      </c>
      <c r="C24" s="351">
        <v>0</v>
      </c>
      <c r="D24" s="352">
        <v>113.695</v>
      </c>
      <c r="E24" s="369">
        <v>0</v>
      </c>
      <c r="F24" s="352">
        <f t="shared" si="1"/>
        <v>113.695</v>
      </c>
      <c r="G24" s="353">
        <f t="shared" si="2"/>
        <v>0.0022246239999978083</v>
      </c>
      <c r="H24" s="350"/>
      <c r="I24" s="351"/>
      <c r="J24" s="352"/>
      <c r="K24" s="369"/>
      <c r="L24" s="352">
        <f t="shared" si="3"/>
        <v>0</v>
      </c>
      <c r="M24" s="378" t="str">
        <f t="shared" si="4"/>
        <v>         /0</v>
      </c>
      <c r="N24" s="379"/>
      <c r="O24" s="351"/>
      <c r="P24" s="352">
        <v>455.31</v>
      </c>
      <c r="Q24" s="369"/>
      <c r="R24" s="352">
        <f t="shared" si="5"/>
        <v>455.31</v>
      </c>
      <c r="S24" s="380">
        <f t="shared" si="6"/>
        <v>0.0029749797674129184</v>
      </c>
      <c r="T24" s="350"/>
      <c r="U24" s="351"/>
      <c r="V24" s="352">
        <v>61.345</v>
      </c>
      <c r="W24" s="369">
        <v>189.268</v>
      </c>
      <c r="X24" s="352">
        <f t="shared" si="7"/>
        <v>250.613</v>
      </c>
      <c r="Y24" s="355">
        <f t="shared" si="8"/>
        <v>0.8167852425851811</v>
      </c>
    </row>
    <row r="25" spans="1:25" ht="19.5" customHeight="1" thickBot="1">
      <c r="A25" s="349" t="s">
        <v>172</v>
      </c>
      <c r="B25" s="350">
        <v>193.74200000000002</v>
      </c>
      <c r="C25" s="351">
        <v>38.961999999999996</v>
      </c>
      <c r="D25" s="352">
        <v>38.376</v>
      </c>
      <c r="E25" s="369">
        <v>31.401</v>
      </c>
      <c r="F25" s="352">
        <f t="shared" si="1"/>
        <v>302.481</v>
      </c>
      <c r="G25" s="353">
        <f t="shared" si="2"/>
        <v>0.005918523172904148</v>
      </c>
      <c r="H25" s="350">
        <v>4078.64</v>
      </c>
      <c r="I25" s="351">
        <v>1452.257</v>
      </c>
      <c r="J25" s="352">
        <v>987.231</v>
      </c>
      <c r="K25" s="369">
        <v>217.44400000000002</v>
      </c>
      <c r="L25" s="352">
        <f t="shared" si="3"/>
        <v>6735.572</v>
      </c>
      <c r="M25" s="378">
        <f t="shared" si="4"/>
        <v>-0.9550920100030109</v>
      </c>
      <c r="N25" s="379">
        <v>4633.178</v>
      </c>
      <c r="O25" s="351">
        <v>1963.3559999999998</v>
      </c>
      <c r="P25" s="352">
        <v>3612.523</v>
      </c>
      <c r="Q25" s="369">
        <v>791.5400000000001</v>
      </c>
      <c r="R25" s="352">
        <f t="shared" si="5"/>
        <v>11000.597000000002</v>
      </c>
      <c r="S25" s="380">
        <f t="shared" si="6"/>
        <v>0.07187751972164734</v>
      </c>
      <c r="T25" s="350">
        <v>13970.117</v>
      </c>
      <c r="U25" s="351">
        <v>4676.859</v>
      </c>
      <c r="V25" s="352">
        <v>3558.79097</v>
      </c>
      <c r="W25" s="369">
        <v>728.435</v>
      </c>
      <c r="X25" s="352">
        <f t="shared" si="7"/>
        <v>22934.201970000006</v>
      </c>
      <c r="Y25" s="355">
        <f t="shared" si="8"/>
        <v>-0.5203409730850993</v>
      </c>
    </row>
    <row r="26" spans="1:25" s="145" customFormat="1" ht="19.5" customHeight="1">
      <c r="A26" s="152" t="s">
        <v>55</v>
      </c>
      <c r="B26" s="149">
        <f>SUM(B27:B41)</f>
        <v>3424.037</v>
      </c>
      <c r="C26" s="148">
        <f>SUM(C27:C41)</f>
        <v>3907.976</v>
      </c>
      <c r="D26" s="147">
        <f>SUM(D27:D41)</f>
        <v>558.491</v>
      </c>
      <c r="E26" s="194">
        <f>SUM(E27:E41)</f>
        <v>280.711</v>
      </c>
      <c r="F26" s="147">
        <f>SUM(B26:E26)</f>
        <v>8171.215</v>
      </c>
      <c r="G26" s="150">
        <f>F26/$F$9</f>
        <v>0.15988285323138304</v>
      </c>
      <c r="H26" s="149">
        <f>SUM(H27:H41)</f>
        <v>3515.2209999999995</v>
      </c>
      <c r="I26" s="148">
        <f>SUM(I27:I41)</f>
        <v>4876.506000000001</v>
      </c>
      <c r="J26" s="147">
        <f>SUM(J27:J41)</f>
        <v>72.333</v>
      </c>
      <c r="K26" s="194">
        <f>SUM(K27:K41)</f>
        <v>113.149</v>
      </c>
      <c r="L26" s="147">
        <f>SUM(H26:K26)</f>
        <v>8577.209</v>
      </c>
      <c r="M26" s="267">
        <f>IF(ISERROR(F26/L26-1),"         /0",(F26/L26-1))</f>
        <v>-0.04733404537536634</v>
      </c>
      <c r="N26" s="270">
        <f>SUM(N27:N41)</f>
        <v>9407.322999999999</v>
      </c>
      <c r="O26" s="148">
        <f>SUM(O27:O41)</f>
        <v>11233.001999999999</v>
      </c>
      <c r="P26" s="147">
        <f>SUM(P27:P41)</f>
        <v>1419.1049999999998</v>
      </c>
      <c r="Q26" s="194">
        <f>SUM(Q27:Q41)</f>
        <v>933.867</v>
      </c>
      <c r="R26" s="147">
        <f>SUM(N26:Q26)</f>
        <v>22993.296999999995</v>
      </c>
      <c r="S26" s="283">
        <f>R26/$R$9</f>
        <v>0.15023740607743324</v>
      </c>
      <c r="T26" s="149">
        <f>SUM(T27:T41)</f>
        <v>10315.879000000003</v>
      </c>
      <c r="U26" s="148">
        <f>SUM(U27:U41)</f>
        <v>13243.269999999999</v>
      </c>
      <c r="V26" s="147">
        <f>SUM(V27:V41)</f>
        <v>515.37</v>
      </c>
      <c r="W26" s="194">
        <f>SUM(W27:W41)</f>
        <v>207.789</v>
      </c>
      <c r="X26" s="147">
        <f>SUM(T26:W26)</f>
        <v>24282.308</v>
      </c>
      <c r="Y26" s="146">
        <f aca="true" t="shared" si="9" ref="Y26:Y32">IF(ISERROR(R26/X26-1),"         /0",IF(R26/X26&gt;5,"  *  ",(R26/X26-1)))</f>
        <v>-0.05308436908056702</v>
      </c>
    </row>
    <row r="27" spans="1:25" ht="19.5" customHeight="1">
      <c r="A27" s="342" t="s">
        <v>176</v>
      </c>
      <c r="B27" s="343">
        <v>1015.4449999999999</v>
      </c>
      <c r="C27" s="344">
        <v>1758.2900000000002</v>
      </c>
      <c r="D27" s="345">
        <v>30.041</v>
      </c>
      <c r="E27" s="366">
        <v>90.326</v>
      </c>
      <c r="F27" s="345">
        <f>SUM(B27:E27)</f>
        <v>2894.1020000000003</v>
      </c>
      <c r="G27" s="346">
        <f>F27/$F$9</f>
        <v>0.05662772125108104</v>
      </c>
      <c r="H27" s="343">
        <v>1147.017</v>
      </c>
      <c r="I27" s="344">
        <v>1719.924</v>
      </c>
      <c r="J27" s="345">
        <v>70.98</v>
      </c>
      <c r="K27" s="344"/>
      <c r="L27" s="345">
        <f>SUM(H27:K27)</f>
        <v>2937.921</v>
      </c>
      <c r="M27" s="375">
        <f>IF(ISERROR(F27/L27-1),"         /0",(F27/L27-1))</f>
        <v>-0.014914968782346216</v>
      </c>
      <c r="N27" s="376">
        <v>2861.445</v>
      </c>
      <c r="O27" s="344">
        <v>4378.847999999999</v>
      </c>
      <c r="P27" s="345">
        <v>30.041</v>
      </c>
      <c r="Q27" s="344">
        <v>90.326</v>
      </c>
      <c r="R27" s="345">
        <f>SUM(N27:Q27)</f>
        <v>7360.66</v>
      </c>
      <c r="S27" s="377">
        <f>R27/$R$9</f>
        <v>0.04809429745625084</v>
      </c>
      <c r="T27" s="343">
        <v>3599.2760000000007</v>
      </c>
      <c r="U27" s="344">
        <v>4018.1509999999994</v>
      </c>
      <c r="V27" s="345">
        <v>70.98</v>
      </c>
      <c r="W27" s="366"/>
      <c r="X27" s="345">
        <f>SUM(T27:W27)</f>
        <v>7688.406999999999</v>
      </c>
      <c r="Y27" s="348">
        <f t="shared" si="9"/>
        <v>-0.042628726600972056</v>
      </c>
    </row>
    <row r="28" spans="1:25" ht="19.5" customHeight="1">
      <c r="A28" s="349" t="s">
        <v>159</v>
      </c>
      <c r="B28" s="350">
        <v>1216.9080000000001</v>
      </c>
      <c r="C28" s="351">
        <v>855.526</v>
      </c>
      <c r="D28" s="352">
        <v>0</v>
      </c>
      <c r="E28" s="369">
        <v>0</v>
      </c>
      <c r="F28" s="352">
        <f>SUM(B28:E28)</f>
        <v>2072.434</v>
      </c>
      <c r="G28" s="353">
        <f>F28/$F$9</f>
        <v>0.04055047640451611</v>
      </c>
      <c r="H28" s="350">
        <v>962.4929999999999</v>
      </c>
      <c r="I28" s="351">
        <v>1101.0870000000002</v>
      </c>
      <c r="J28" s="352">
        <v>0</v>
      </c>
      <c r="K28" s="351">
        <v>0</v>
      </c>
      <c r="L28" s="352">
        <f>SUM(H28:K28)</f>
        <v>2063.58</v>
      </c>
      <c r="M28" s="378">
        <f>IF(ISERROR(F28/L28-1),"         /0",(F28/L28-1))</f>
        <v>0.0042906017697401655</v>
      </c>
      <c r="N28" s="379">
        <v>3259.005999999999</v>
      </c>
      <c r="O28" s="351">
        <v>2840.0050000000006</v>
      </c>
      <c r="P28" s="352">
        <v>0</v>
      </c>
      <c r="Q28" s="351">
        <v>0</v>
      </c>
      <c r="R28" s="352">
        <f>SUM(N28:Q28)</f>
        <v>6099.0109999999995</v>
      </c>
      <c r="S28" s="380">
        <f>R28/$R$9</f>
        <v>0.03985072659556967</v>
      </c>
      <c r="T28" s="350">
        <v>2892.335</v>
      </c>
      <c r="U28" s="351">
        <v>3431.1759999999995</v>
      </c>
      <c r="V28" s="352">
        <v>0</v>
      </c>
      <c r="W28" s="351">
        <v>0</v>
      </c>
      <c r="X28" s="352">
        <f>SUM(T28:W28)</f>
        <v>6323.5109999999995</v>
      </c>
      <c r="Y28" s="355">
        <f t="shared" si="9"/>
        <v>-0.035502428951258214</v>
      </c>
    </row>
    <row r="29" spans="1:25" ht="19.5" customHeight="1">
      <c r="A29" s="349" t="s">
        <v>180</v>
      </c>
      <c r="B29" s="350">
        <v>363.499</v>
      </c>
      <c r="C29" s="351">
        <v>233.663</v>
      </c>
      <c r="D29" s="352">
        <v>0</v>
      </c>
      <c r="E29" s="369">
        <v>0</v>
      </c>
      <c r="F29" s="352">
        <f>SUM(B29:E29)</f>
        <v>597.162</v>
      </c>
      <c r="G29" s="353">
        <f>F29/$F$9</f>
        <v>0.011684426906079348</v>
      </c>
      <c r="H29" s="350">
        <v>389.377</v>
      </c>
      <c r="I29" s="351">
        <v>866.392</v>
      </c>
      <c r="J29" s="352"/>
      <c r="K29" s="351"/>
      <c r="L29" s="352">
        <f>SUM(H29:K29)</f>
        <v>1255.769</v>
      </c>
      <c r="M29" s="378">
        <f>IF(ISERROR(F29/L29-1),"         /0",(F29/L29-1))</f>
        <v>-0.5244650887225277</v>
      </c>
      <c r="N29" s="379">
        <v>813.944</v>
      </c>
      <c r="O29" s="351">
        <v>853.5440000000001</v>
      </c>
      <c r="P29" s="352"/>
      <c r="Q29" s="351"/>
      <c r="R29" s="352">
        <f>SUM(N29:Q29)</f>
        <v>1667.488</v>
      </c>
      <c r="S29" s="380">
        <f>R29/$R$9</f>
        <v>0.010895308827840004</v>
      </c>
      <c r="T29" s="350">
        <v>1109.454</v>
      </c>
      <c r="U29" s="351">
        <v>2608.5020000000004</v>
      </c>
      <c r="V29" s="352"/>
      <c r="W29" s="351"/>
      <c r="X29" s="352">
        <f>SUM(T29:W29)</f>
        <v>3717.956</v>
      </c>
      <c r="Y29" s="355">
        <f t="shared" si="9"/>
        <v>-0.551504106019544</v>
      </c>
    </row>
    <row r="30" spans="1:25" ht="19.5" customHeight="1">
      <c r="A30" s="349" t="s">
        <v>186</v>
      </c>
      <c r="B30" s="350">
        <v>236.57299999999998</v>
      </c>
      <c r="C30" s="351">
        <v>283.39099999999996</v>
      </c>
      <c r="D30" s="352">
        <v>0</v>
      </c>
      <c r="E30" s="369">
        <v>0</v>
      </c>
      <c r="F30" s="352">
        <f>SUM(B30:E30)</f>
        <v>519.9639999999999</v>
      </c>
      <c r="G30" s="353">
        <f>F30/$F$9</f>
        <v>0.010173924917849162</v>
      </c>
      <c r="H30" s="350">
        <v>124.115</v>
      </c>
      <c r="I30" s="351">
        <v>55.808</v>
      </c>
      <c r="J30" s="352"/>
      <c r="K30" s="351">
        <v>0</v>
      </c>
      <c r="L30" s="352">
        <f>SUM(H30:K30)</f>
        <v>179.923</v>
      </c>
      <c r="M30" s="378">
        <f>IF(ISERROR(F30/L30-1),"         /0",(F30/L30-1))</f>
        <v>1.8899251346409294</v>
      </c>
      <c r="N30" s="379">
        <v>657.351</v>
      </c>
      <c r="O30" s="351">
        <v>732.1160000000001</v>
      </c>
      <c r="P30" s="352"/>
      <c r="Q30" s="351"/>
      <c r="R30" s="352">
        <f>SUM(N30:Q30)</f>
        <v>1389.467</v>
      </c>
      <c r="S30" s="380">
        <f>R30/$R$9</f>
        <v>0.009078729244883541</v>
      </c>
      <c r="T30" s="350">
        <v>177.81099999999998</v>
      </c>
      <c r="U30" s="351">
        <v>138.488</v>
      </c>
      <c r="V30" s="352"/>
      <c r="W30" s="351">
        <v>0</v>
      </c>
      <c r="X30" s="352">
        <f>SUM(T30:W30)</f>
        <v>316.299</v>
      </c>
      <c r="Y30" s="355">
        <f t="shared" si="9"/>
        <v>3.392890903859956</v>
      </c>
    </row>
    <row r="31" spans="1:25" ht="19.5" customHeight="1">
      <c r="A31" s="349" t="s">
        <v>216</v>
      </c>
      <c r="B31" s="350">
        <v>165.909</v>
      </c>
      <c r="C31" s="351">
        <v>125.879</v>
      </c>
      <c r="D31" s="352">
        <v>0</v>
      </c>
      <c r="E31" s="369">
        <v>0</v>
      </c>
      <c r="F31" s="352">
        <f>SUM(B31:E31)</f>
        <v>291.788</v>
      </c>
      <c r="G31" s="353">
        <f>F31/$F$9</f>
        <v>0.005709297574311628</v>
      </c>
      <c r="H31" s="350">
        <v>210.794</v>
      </c>
      <c r="I31" s="351">
        <v>130.66</v>
      </c>
      <c r="J31" s="352"/>
      <c r="K31" s="351"/>
      <c r="L31" s="352">
        <f>SUM(H31:K31)</f>
        <v>341.454</v>
      </c>
      <c r="M31" s="378">
        <f>IF(ISERROR(F31/L31-1),"         /0",(F31/L31-1))</f>
        <v>-0.14545443895810273</v>
      </c>
      <c r="N31" s="379">
        <v>471.025</v>
      </c>
      <c r="O31" s="351">
        <v>258.571</v>
      </c>
      <c r="P31" s="352"/>
      <c r="Q31" s="351"/>
      <c r="R31" s="352">
        <f>SUM(N31:Q31)</f>
        <v>729.596</v>
      </c>
      <c r="S31" s="380">
        <f>R31/$R$9</f>
        <v>0.004767154989755102</v>
      </c>
      <c r="T31" s="350">
        <v>576.504</v>
      </c>
      <c r="U31" s="351">
        <v>317.858</v>
      </c>
      <c r="V31" s="352"/>
      <c r="W31" s="351"/>
      <c r="X31" s="352">
        <f>SUM(T31:W31)</f>
        <v>894.3620000000001</v>
      </c>
      <c r="Y31" s="355">
        <f t="shared" si="9"/>
        <v>-0.18422741574440782</v>
      </c>
    </row>
    <row r="32" spans="1:25" ht="19.5" customHeight="1">
      <c r="A32" s="349" t="s">
        <v>178</v>
      </c>
      <c r="B32" s="350">
        <v>92.007</v>
      </c>
      <c r="C32" s="351">
        <v>185.56</v>
      </c>
      <c r="D32" s="352">
        <v>0</v>
      </c>
      <c r="E32" s="369">
        <v>0</v>
      </c>
      <c r="F32" s="352">
        <f>SUM(B32:E32)</f>
        <v>277.567</v>
      </c>
      <c r="G32" s="353">
        <f>F32/$F$9</f>
        <v>0.005431041029134014</v>
      </c>
      <c r="H32" s="350">
        <v>72.08500000000001</v>
      </c>
      <c r="I32" s="351">
        <v>218.00300000000001</v>
      </c>
      <c r="J32" s="352"/>
      <c r="K32" s="351"/>
      <c r="L32" s="352">
        <f>SUM(H32:K32)</f>
        <v>290.088</v>
      </c>
      <c r="M32" s="378">
        <f>IF(ISERROR(F32/L32-1),"         /0",(F32/L32-1))</f>
        <v>-0.0431627644025262</v>
      </c>
      <c r="N32" s="379">
        <v>288.406</v>
      </c>
      <c r="O32" s="351">
        <v>593.687</v>
      </c>
      <c r="P32" s="352">
        <v>0</v>
      </c>
      <c r="Q32" s="351">
        <v>0</v>
      </c>
      <c r="R32" s="352">
        <f>SUM(N32:Q32)</f>
        <v>882.0930000000001</v>
      </c>
      <c r="S32" s="380">
        <f>R32/$R$9</f>
        <v>0.005763565105041759</v>
      </c>
      <c r="T32" s="350">
        <v>194.6</v>
      </c>
      <c r="U32" s="351">
        <v>597.3950000000001</v>
      </c>
      <c r="V32" s="352"/>
      <c r="W32" s="351"/>
      <c r="X32" s="352">
        <f>SUM(T32:W32)</f>
        <v>791.9950000000001</v>
      </c>
      <c r="Y32" s="355">
        <f t="shared" si="9"/>
        <v>0.11376081919709091</v>
      </c>
    </row>
    <row r="33" spans="1:25" ht="19.5" customHeight="1">
      <c r="A33" s="349" t="s">
        <v>206</v>
      </c>
      <c r="B33" s="350">
        <v>0</v>
      </c>
      <c r="C33" s="351">
        <v>0</v>
      </c>
      <c r="D33" s="352">
        <v>239.093</v>
      </c>
      <c r="E33" s="369">
        <v>15.958</v>
      </c>
      <c r="F33" s="352">
        <f aca="true" t="shared" si="10" ref="F33:F39">SUM(B33:E33)</f>
        <v>255.051</v>
      </c>
      <c r="G33" s="353">
        <f aca="true" t="shared" si="11" ref="G33:G39">F33/$F$9</f>
        <v>0.004990479579783113</v>
      </c>
      <c r="H33" s="350">
        <v>0</v>
      </c>
      <c r="I33" s="351">
        <v>0</v>
      </c>
      <c r="J33" s="352"/>
      <c r="K33" s="351"/>
      <c r="L33" s="352">
        <f aca="true" t="shared" si="12" ref="L33:L39">SUM(H33:K33)</f>
        <v>0</v>
      </c>
      <c r="M33" s="378" t="str">
        <f aca="true" t="shared" si="13" ref="M33:M39">IF(ISERROR(F33/L33-1),"         /0",(F33/L33-1))</f>
        <v>         /0</v>
      </c>
      <c r="N33" s="379">
        <v>0</v>
      </c>
      <c r="O33" s="351">
        <v>0</v>
      </c>
      <c r="P33" s="352">
        <v>451.70099999999996</v>
      </c>
      <c r="Q33" s="351">
        <v>117.43499999999999</v>
      </c>
      <c r="R33" s="352">
        <f aca="true" t="shared" si="14" ref="R33:R39">SUM(N33:Q33)</f>
        <v>569.136</v>
      </c>
      <c r="S33" s="380">
        <f aca="true" t="shared" si="15" ref="S33:S39">R33/$R$9</f>
        <v>0.0037187149083181097</v>
      </c>
      <c r="T33" s="350">
        <v>0</v>
      </c>
      <c r="U33" s="351">
        <v>0</v>
      </c>
      <c r="V33" s="352">
        <v>263.539</v>
      </c>
      <c r="W33" s="351">
        <v>0.6</v>
      </c>
      <c r="X33" s="352">
        <f aca="true" t="shared" si="16" ref="X33:X39">SUM(T33:W33)</f>
        <v>264.139</v>
      </c>
      <c r="Y33" s="355">
        <f aca="true" t="shared" si="17" ref="Y33:Y39">IF(ISERROR(R33/X33-1),"         /0",IF(R33/X33&gt;5,"  *  ",(R33/X33-1)))</f>
        <v>1.1546837081990917</v>
      </c>
    </row>
    <row r="34" spans="1:25" ht="19.5" customHeight="1">
      <c r="A34" s="349" t="s">
        <v>220</v>
      </c>
      <c r="B34" s="350">
        <v>0</v>
      </c>
      <c r="C34" s="351">
        <v>0</v>
      </c>
      <c r="D34" s="352">
        <v>225.243</v>
      </c>
      <c r="E34" s="369">
        <v>0</v>
      </c>
      <c r="F34" s="352">
        <f t="shared" si="10"/>
        <v>225.243</v>
      </c>
      <c r="G34" s="353">
        <f t="shared" si="11"/>
        <v>0.004407238520880482</v>
      </c>
      <c r="H34" s="350"/>
      <c r="I34" s="351"/>
      <c r="J34" s="352"/>
      <c r="K34" s="351"/>
      <c r="L34" s="352">
        <f t="shared" si="12"/>
        <v>0</v>
      </c>
      <c r="M34" s="378" t="str">
        <f t="shared" si="13"/>
        <v>         /0</v>
      </c>
      <c r="N34" s="379"/>
      <c r="O34" s="351"/>
      <c r="P34" s="352">
        <v>747.7919999999999</v>
      </c>
      <c r="Q34" s="351"/>
      <c r="R34" s="352">
        <f t="shared" si="14"/>
        <v>747.7919999999999</v>
      </c>
      <c r="S34" s="380">
        <f t="shared" si="15"/>
        <v>0.004886047023419738</v>
      </c>
      <c r="T34" s="350"/>
      <c r="U34" s="351"/>
      <c r="V34" s="352"/>
      <c r="W34" s="351"/>
      <c r="X34" s="352">
        <f t="shared" si="16"/>
        <v>0</v>
      </c>
      <c r="Y34" s="355" t="str">
        <f t="shared" si="17"/>
        <v>         /0</v>
      </c>
    </row>
    <row r="35" spans="1:25" ht="19.5" customHeight="1">
      <c r="A35" s="349" t="s">
        <v>173</v>
      </c>
      <c r="B35" s="350">
        <v>113.794</v>
      </c>
      <c r="C35" s="351">
        <v>60.14</v>
      </c>
      <c r="D35" s="352">
        <v>23.829</v>
      </c>
      <c r="E35" s="369">
        <v>13.085</v>
      </c>
      <c r="F35" s="352">
        <f t="shared" si="10"/>
        <v>210.848</v>
      </c>
      <c r="G35" s="353">
        <f t="shared" si="11"/>
        <v>0.004125577388201222</v>
      </c>
      <c r="H35" s="350">
        <v>117.363</v>
      </c>
      <c r="I35" s="351">
        <v>73.674</v>
      </c>
      <c r="J35" s="352"/>
      <c r="K35" s="351"/>
      <c r="L35" s="352">
        <f t="shared" si="12"/>
        <v>191.037</v>
      </c>
      <c r="M35" s="378">
        <f t="shared" si="13"/>
        <v>0.10370242413773245</v>
      </c>
      <c r="N35" s="379">
        <v>463.759</v>
      </c>
      <c r="O35" s="351">
        <v>315.83799999999997</v>
      </c>
      <c r="P35" s="352">
        <v>71.743</v>
      </c>
      <c r="Q35" s="351">
        <v>49.951</v>
      </c>
      <c r="R35" s="352">
        <f t="shared" si="14"/>
        <v>901.2909999999999</v>
      </c>
      <c r="S35" s="380">
        <f t="shared" si="15"/>
        <v>0.0058890041719956866</v>
      </c>
      <c r="T35" s="350">
        <v>381.834</v>
      </c>
      <c r="U35" s="351">
        <v>231.818</v>
      </c>
      <c r="V35" s="352"/>
      <c r="W35" s="351"/>
      <c r="X35" s="352">
        <f t="shared" si="16"/>
        <v>613.652</v>
      </c>
      <c r="Y35" s="355">
        <f t="shared" si="17"/>
        <v>0.46873309302340727</v>
      </c>
    </row>
    <row r="36" spans="1:25" ht="19.5" customHeight="1">
      <c r="A36" s="349" t="s">
        <v>210</v>
      </c>
      <c r="B36" s="350">
        <v>0</v>
      </c>
      <c r="C36" s="351">
        <v>208.905</v>
      </c>
      <c r="D36" s="352">
        <v>0</v>
      </c>
      <c r="E36" s="369">
        <v>0</v>
      </c>
      <c r="F36" s="352">
        <f t="shared" si="10"/>
        <v>208.905</v>
      </c>
      <c r="G36" s="353">
        <f t="shared" si="11"/>
        <v>0.004087559494432844</v>
      </c>
      <c r="H36" s="350"/>
      <c r="I36" s="351">
        <v>304.425</v>
      </c>
      <c r="J36" s="352"/>
      <c r="K36" s="351"/>
      <c r="L36" s="352">
        <f t="shared" si="12"/>
        <v>304.425</v>
      </c>
      <c r="M36" s="378">
        <f t="shared" si="13"/>
        <v>-0.3137718649913772</v>
      </c>
      <c r="N36" s="379"/>
      <c r="O36" s="351">
        <v>593.9689999999999</v>
      </c>
      <c r="P36" s="352"/>
      <c r="Q36" s="351"/>
      <c r="R36" s="352">
        <f t="shared" si="14"/>
        <v>593.9689999999999</v>
      </c>
      <c r="S36" s="380">
        <f t="shared" si="15"/>
        <v>0.00388097287006761</v>
      </c>
      <c r="T36" s="350"/>
      <c r="U36" s="351">
        <v>547.517</v>
      </c>
      <c r="V36" s="352"/>
      <c r="W36" s="351"/>
      <c r="X36" s="352">
        <f t="shared" si="16"/>
        <v>547.517</v>
      </c>
      <c r="Y36" s="355">
        <f t="shared" si="17"/>
        <v>0.0848412012777684</v>
      </c>
    </row>
    <row r="37" spans="1:25" ht="19.5" customHeight="1">
      <c r="A37" s="349" t="s">
        <v>175</v>
      </c>
      <c r="B37" s="350">
        <v>64.485</v>
      </c>
      <c r="C37" s="351">
        <v>64.216</v>
      </c>
      <c r="D37" s="352">
        <v>0</v>
      </c>
      <c r="E37" s="369">
        <v>0</v>
      </c>
      <c r="F37" s="352">
        <f t="shared" si="10"/>
        <v>128.701</v>
      </c>
      <c r="G37" s="353">
        <f t="shared" si="11"/>
        <v>0.002518240322122503</v>
      </c>
      <c r="H37" s="350"/>
      <c r="I37" s="351"/>
      <c r="J37" s="352"/>
      <c r="K37" s="351"/>
      <c r="L37" s="352">
        <f t="shared" si="12"/>
        <v>0</v>
      </c>
      <c r="M37" s="378" t="str">
        <f t="shared" si="13"/>
        <v>         /0</v>
      </c>
      <c r="N37" s="379">
        <v>185.44199999999998</v>
      </c>
      <c r="O37" s="351">
        <v>161.75099999999998</v>
      </c>
      <c r="P37" s="352"/>
      <c r="Q37" s="351"/>
      <c r="R37" s="352">
        <f t="shared" si="14"/>
        <v>347.193</v>
      </c>
      <c r="S37" s="380">
        <f t="shared" si="15"/>
        <v>0.0022685470347398326</v>
      </c>
      <c r="T37" s="350"/>
      <c r="U37" s="351"/>
      <c r="V37" s="352"/>
      <c r="W37" s="351"/>
      <c r="X37" s="352">
        <f t="shared" si="16"/>
        <v>0</v>
      </c>
      <c r="Y37" s="355" t="str">
        <f t="shared" si="17"/>
        <v>         /0</v>
      </c>
    </row>
    <row r="38" spans="1:25" ht="19.5" customHeight="1">
      <c r="A38" s="349" t="s">
        <v>208</v>
      </c>
      <c r="B38" s="350">
        <v>0</v>
      </c>
      <c r="C38" s="351">
        <v>0</v>
      </c>
      <c r="D38" s="352">
        <v>0</v>
      </c>
      <c r="E38" s="369">
        <v>114.918</v>
      </c>
      <c r="F38" s="352">
        <f t="shared" si="10"/>
        <v>114.918</v>
      </c>
      <c r="G38" s="353">
        <f t="shared" si="11"/>
        <v>0.0022485539454835143</v>
      </c>
      <c r="H38" s="350"/>
      <c r="I38" s="351"/>
      <c r="J38" s="352"/>
      <c r="K38" s="351"/>
      <c r="L38" s="352">
        <f t="shared" si="12"/>
        <v>0</v>
      </c>
      <c r="M38" s="378" t="str">
        <f t="shared" si="13"/>
        <v>         /0</v>
      </c>
      <c r="N38" s="379"/>
      <c r="O38" s="351"/>
      <c r="P38" s="352">
        <v>16.567</v>
      </c>
      <c r="Q38" s="351">
        <v>550.635</v>
      </c>
      <c r="R38" s="352">
        <f t="shared" si="14"/>
        <v>567.202</v>
      </c>
      <c r="S38" s="380">
        <f t="shared" si="15"/>
        <v>0.0037060782193146253</v>
      </c>
      <c r="T38" s="350"/>
      <c r="U38" s="351"/>
      <c r="V38" s="352">
        <v>111.92</v>
      </c>
      <c r="W38" s="351">
        <v>74.48</v>
      </c>
      <c r="X38" s="352">
        <f t="shared" si="16"/>
        <v>186.4</v>
      </c>
      <c r="Y38" s="355">
        <f t="shared" si="17"/>
        <v>2.0429291845493562</v>
      </c>
    </row>
    <row r="39" spans="1:25" ht="19.5" customHeight="1">
      <c r="A39" s="349" t="s">
        <v>197</v>
      </c>
      <c r="B39" s="350">
        <v>64.94</v>
      </c>
      <c r="C39" s="351">
        <v>41.893</v>
      </c>
      <c r="D39" s="352">
        <v>0</v>
      </c>
      <c r="E39" s="369">
        <v>0</v>
      </c>
      <c r="F39" s="352">
        <f t="shared" si="10"/>
        <v>106.833</v>
      </c>
      <c r="G39" s="353">
        <f t="shared" si="11"/>
        <v>0.002090358026226007</v>
      </c>
      <c r="H39" s="350">
        <v>68.511</v>
      </c>
      <c r="I39" s="351">
        <v>56.42</v>
      </c>
      <c r="J39" s="352"/>
      <c r="K39" s="351"/>
      <c r="L39" s="352">
        <f t="shared" si="12"/>
        <v>124.931</v>
      </c>
      <c r="M39" s="378">
        <f t="shared" si="13"/>
        <v>-0.14486396490862952</v>
      </c>
      <c r="N39" s="379">
        <v>109.727</v>
      </c>
      <c r="O39" s="351">
        <v>125.91900000000001</v>
      </c>
      <c r="P39" s="352"/>
      <c r="Q39" s="351"/>
      <c r="R39" s="352">
        <f t="shared" si="14"/>
        <v>235.64600000000002</v>
      </c>
      <c r="S39" s="380">
        <f t="shared" si="15"/>
        <v>0.0015397028008868343</v>
      </c>
      <c r="T39" s="350">
        <v>222.76899999999998</v>
      </c>
      <c r="U39" s="351">
        <v>135.625</v>
      </c>
      <c r="V39" s="352"/>
      <c r="W39" s="351"/>
      <c r="X39" s="352">
        <f t="shared" si="16"/>
        <v>358.394</v>
      </c>
      <c r="Y39" s="355">
        <f t="shared" si="17"/>
        <v>-0.34249457301182495</v>
      </c>
    </row>
    <row r="40" spans="1:25" ht="19.5" customHeight="1">
      <c r="A40" s="349" t="s">
        <v>211</v>
      </c>
      <c r="B40" s="350">
        <v>0</v>
      </c>
      <c r="C40" s="351">
        <v>55.502</v>
      </c>
      <c r="D40" s="352">
        <v>0</v>
      </c>
      <c r="E40" s="369">
        <v>0</v>
      </c>
      <c r="F40" s="352">
        <f>SUM(B40:E40)</f>
        <v>55.502</v>
      </c>
      <c r="G40" s="353">
        <f>F40/$F$9</f>
        <v>0.0010859851466456605</v>
      </c>
      <c r="H40" s="350"/>
      <c r="I40" s="351">
        <v>49.349</v>
      </c>
      <c r="J40" s="352"/>
      <c r="K40" s="351"/>
      <c r="L40" s="352">
        <f>SUM(H40:K40)</f>
        <v>49.349</v>
      </c>
      <c r="M40" s="378">
        <f>IF(ISERROR(F40/L40-1),"         /0",(F40/L40-1))</f>
        <v>0.12468337757604009</v>
      </c>
      <c r="N40" s="379"/>
      <c r="O40" s="351">
        <v>148.54</v>
      </c>
      <c r="P40" s="352"/>
      <c r="Q40" s="351"/>
      <c r="R40" s="352">
        <f>SUM(N40:Q40)</f>
        <v>148.54</v>
      </c>
      <c r="S40" s="380">
        <f>R40/$R$9</f>
        <v>0.0009705552143627745</v>
      </c>
      <c r="T40" s="350"/>
      <c r="U40" s="351">
        <v>196.291</v>
      </c>
      <c r="V40" s="352"/>
      <c r="W40" s="351"/>
      <c r="X40" s="352">
        <f>SUM(T40:W40)</f>
        <v>196.291</v>
      </c>
      <c r="Y40" s="355">
        <f aca="true" t="shared" si="18" ref="Y40:Y55">IF(ISERROR(R40/X40-1),"         /0",IF(R40/X40&gt;5,"  *  ",(R40/X40-1)))</f>
        <v>-0.24326637492294612</v>
      </c>
    </row>
    <row r="41" spans="1:25" ht="19.5" customHeight="1" thickBot="1">
      <c r="A41" s="356" t="s">
        <v>172</v>
      </c>
      <c r="B41" s="357">
        <v>90.477</v>
      </c>
      <c r="C41" s="358">
        <v>35.011</v>
      </c>
      <c r="D41" s="359">
        <v>40.285000000000004</v>
      </c>
      <c r="E41" s="372">
        <v>46.424</v>
      </c>
      <c r="F41" s="359">
        <f>SUM(B41:E41)</f>
        <v>212.197</v>
      </c>
      <c r="G41" s="360">
        <f>F41/$F$9</f>
        <v>0.0041519727246363955</v>
      </c>
      <c r="H41" s="357">
        <v>423.466</v>
      </c>
      <c r="I41" s="358">
        <v>300.764</v>
      </c>
      <c r="J41" s="359">
        <v>1.353</v>
      </c>
      <c r="K41" s="358">
        <v>113.149</v>
      </c>
      <c r="L41" s="359">
        <f>SUM(H41:K41)</f>
        <v>838.732</v>
      </c>
      <c r="M41" s="381">
        <f>IF(ISERROR(F41/L41-1),"         /0",(F41/L41-1))</f>
        <v>-0.747002618238007</v>
      </c>
      <c r="N41" s="382">
        <v>297.21799999999996</v>
      </c>
      <c r="O41" s="358">
        <v>230.214</v>
      </c>
      <c r="P41" s="359">
        <v>101.261</v>
      </c>
      <c r="Q41" s="358">
        <v>125.52000000000001</v>
      </c>
      <c r="R41" s="359">
        <f>SUM(N41:Q41)</f>
        <v>754.213</v>
      </c>
      <c r="S41" s="383">
        <f>R41/$R$9</f>
        <v>0.004928001614987149</v>
      </c>
      <c r="T41" s="357">
        <v>1161.296</v>
      </c>
      <c r="U41" s="358">
        <v>1020.4490000000001</v>
      </c>
      <c r="V41" s="359">
        <v>68.931</v>
      </c>
      <c r="W41" s="358">
        <v>132.709</v>
      </c>
      <c r="X41" s="359">
        <f>SUM(T41:W41)</f>
        <v>2383.3849999999998</v>
      </c>
      <c r="Y41" s="362">
        <f t="shared" si="18"/>
        <v>-0.6835538530283609</v>
      </c>
    </row>
    <row r="42" spans="1:25" s="145" customFormat="1" ht="19.5" customHeight="1">
      <c r="A42" s="152" t="s">
        <v>54</v>
      </c>
      <c r="B42" s="149">
        <f>SUM(B43:B52)</f>
        <v>2469.910999999999</v>
      </c>
      <c r="C42" s="148">
        <f>SUM(C43:C52)</f>
        <v>2908.9570000000003</v>
      </c>
      <c r="D42" s="147">
        <f>SUM(D43:D52)</f>
        <v>629.729</v>
      </c>
      <c r="E42" s="148">
        <f>SUM(E43:E52)</f>
        <v>517.351</v>
      </c>
      <c r="F42" s="147">
        <f aca="true" t="shared" si="19" ref="F42:F55">SUM(B42:E42)</f>
        <v>6525.947999999999</v>
      </c>
      <c r="G42" s="150">
        <f aca="true" t="shared" si="20" ref="G42:G55">F42/$F$9</f>
        <v>0.12769058044362283</v>
      </c>
      <c r="H42" s="149">
        <f>SUM(H43:H52)</f>
        <v>1372.9710000000002</v>
      </c>
      <c r="I42" s="148">
        <f>SUM(I43:I52)</f>
        <v>1746.972</v>
      </c>
      <c r="J42" s="147">
        <f>SUM(J43:J52)</f>
        <v>0</v>
      </c>
      <c r="K42" s="148">
        <f>SUM(K43:K52)</f>
        <v>0</v>
      </c>
      <c r="L42" s="147">
        <f aca="true" t="shared" si="21" ref="L42:L55">SUM(H42:K42)</f>
        <v>3119.943</v>
      </c>
      <c r="M42" s="267">
        <f>IF(ISERROR(F42/L42-1),"         /0",(F42/L42-1))</f>
        <v>1.09168821353467</v>
      </c>
      <c r="N42" s="270">
        <f>SUM(N43:N52)</f>
        <v>7249.432</v>
      </c>
      <c r="O42" s="148">
        <f>SUM(O43:O52)</f>
        <v>7630.937999999999</v>
      </c>
      <c r="P42" s="147">
        <f>SUM(P43:P52)</f>
        <v>1779.1160000000002</v>
      </c>
      <c r="Q42" s="148">
        <f>SUM(Q43:Q52)</f>
        <v>1169.114</v>
      </c>
      <c r="R42" s="147">
        <f aca="true" t="shared" si="22" ref="R42:R68">SUM(N42:Q42)</f>
        <v>17828.600000000002</v>
      </c>
      <c r="S42" s="283">
        <f aca="true" t="shared" si="23" ref="S42:S55">R42/$R$9</f>
        <v>0.11649145479189554</v>
      </c>
      <c r="T42" s="149">
        <f>SUM(T43:T52)</f>
        <v>4357.218</v>
      </c>
      <c r="U42" s="148">
        <f>SUM(U43:U52)</f>
        <v>4304.293999999999</v>
      </c>
      <c r="V42" s="147">
        <f>SUM(V43:V52)</f>
        <v>97.468</v>
      </c>
      <c r="W42" s="148">
        <f>SUM(W43:W52)</f>
        <v>12.109</v>
      </c>
      <c r="X42" s="147">
        <f aca="true" t="shared" si="24" ref="X42:X55">SUM(T42:W42)</f>
        <v>8771.089</v>
      </c>
      <c r="Y42" s="146">
        <f t="shared" si="18"/>
        <v>1.0326552381351966</v>
      </c>
    </row>
    <row r="43" spans="1:25" ht="19.5" customHeight="1">
      <c r="A43" s="342" t="s">
        <v>159</v>
      </c>
      <c r="B43" s="343">
        <v>440.341</v>
      </c>
      <c r="C43" s="344">
        <v>1224.4660000000001</v>
      </c>
      <c r="D43" s="345">
        <v>0</v>
      </c>
      <c r="E43" s="344">
        <v>0</v>
      </c>
      <c r="F43" s="345">
        <f t="shared" si="19"/>
        <v>1664.8070000000002</v>
      </c>
      <c r="G43" s="346">
        <f t="shared" si="20"/>
        <v>0.032574604050876046</v>
      </c>
      <c r="H43" s="343">
        <v>341.76599999999996</v>
      </c>
      <c r="I43" s="344">
        <v>657.7639999999999</v>
      </c>
      <c r="J43" s="345">
        <v>0</v>
      </c>
      <c r="K43" s="344">
        <v>0</v>
      </c>
      <c r="L43" s="345">
        <f t="shared" si="21"/>
        <v>999.5299999999999</v>
      </c>
      <c r="M43" s="375">
        <f>IF(ISERROR(F43/L43-1),"         /0",(F43/L43-1))</f>
        <v>0.6655898272187932</v>
      </c>
      <c r="N43" s="376">
        <v>1459.2669999999996</v>
      </c>
      <c r="O43" s="344">
        <v>3219.689</v>
      </c>
      <c r="P43" s="345">
        <v>0</v>
      </c>
      <c r="Q43" s="344">
        <v>0</v>
      </c>
      <c r="R43" s="345">
        <f t="shared" si="22"/>
        <v>4678.955999999999</v>
      </c>
      <c r="S43" s="377">
        <f t="shared" si="23"/>
        <v>0.030572136418298028</v>
      </c>
      <c r="T43" s="343">
        <v>1035.3039999999999</v>
      </c>
      <c r="U43" s="344">
        <v>1236.7359999999999</v>
      </c>
      <c r="V43" s="345">
        <v>0</v>
      </c>
      <c r="W43" s="344">
        <v>0</v>
      </c>
      <c r="X43" s="345">
        <f t="shared" si="24"/>
        <v>2272.04</v>
      </c>
      <c r="Y43" s="348">
        <f t="shared" si="18"/>
        <v>1.0593633914895864</v>
      </c>
    </row>
    <row r="44" spans="1:25" ht="19.5" customHeight="1">
      <c r="A44" s="349" t="s">
        <v>215</v>
      </c>
      <c r="B44" s="350">
        <v>0</v>
      </c>
      <c r="C44" s="351">
        <v>0</v>
      </c>
      <c r="D44" s="352">
        <v>629.729</v>
      </c>
      <c r="E44" s="351">
        <v>517.351</v>
      </c>
      <c r="F44" s="352">
        <f t="shared" si="19"/>
        <v>1147.08</v>
      </c>
      <c r="G44" s="353">
        <f t="shared" si="20"/>
        <v>0.022444449605677347</v>
      </c>
      <c r="H44" s="350"/>
      <c r="I44" s="351"/>
      <c r="J44" s="352"/>
      <c r="K44" s="351"/>
      <c r="L44" s="352">
        <f t="shared" si="21"/>
        <v>0</v>
      </c>
      <c r="M44" s="378" t="str">
        <f>IF(ISERROR(F44/L44-1),"         /0",(F44/L44-1))</f>
        <v>         /0</v>
      </c>
      <c r="N44" s="379"/>
      <c r="O44" s="351"/>
      <c r="P44" s="352">
        <v>1654.4730000000002</v>
      </c>
      <c r="Q44" s="351">
        <v>1129.04</v>
      </c>
      <c r="R44" s="352">
        <f t="shared" si="22"/>
        <v>2783.513</v>
      </c>
      <c r="S44" s="380">
        <f t="shared" si="23"/>
        <v>0.018187377517144</v>
      </c>
      <c r="T44" s="350"/>
      <c r="U44" s="351"/>
      <c r="V44" s="352"/>
      <c r="W44" s="351"/>
      <c r="X44" s="352">
        <f t="shared" si="24"/>
        <v>0</v>
      </c>
      <c r="Y44" s="355" t="str">
        <f t="shared" si="18"/>
        <v>         /0</v>
      </c>
    </row>
    <row r="45" spans="1:25" ht="19.5" customHeight="1">
      <c r="A45" s="349" t="s">
        <v>214</v>
      </c>
      <c r="B45" s="350">
        <v>784.04</v>
      </c>
      <c r="C45" s="351">
        <v>355.595</v>
      </c>
      <c r="D45" s="352">
        <v>0</v>
      </c>
      <c r="E45" s="351">
        <v>0</v>
      </c>
      <c r="F45" s="352">
        <f t="shared" si="19"/>
        <v>1139.635</v>
      </c>
      <c r="G45" s="353">
        <f t="shared" si="20"/>
        <v>0.02229877630711555</v>
      </c>
      <c r="H45" s="350"/>
      <c r="I45" s="351"/>
      <c r="J45" s="352"/>
      <c r="K45" s="351"/>
      <c r="L45" s="352">
        <f t="shared" si="21"/>
        <v>0</v>
      </c>
      <c r="M45" s="378" t="str">
        <f>IF(ISERROR(F45/L45-1),"         /0",(F45/L45-1))</f>
        <v>         /0</v>
      </c>
      <c r="N45" s="379">
        <v>2236.504</v>
      </c>
      <c r="O45" s="351">
        <v>875.791</v>
      </c>
      <c r="P45" s="352">
        <v>124.643</v>
      </c>
      <c r="Q45" s="351">
        <v>40.074</v>
      </c>
      <c r="R45" s="352">
        <f t="shared" si="22"/>
        <v>3277.012</v>
      </c>
      <c r="S45" s="380">
        <f t="shared" si="23"/>
        <v>0.02141188288763555</v>
      </c>
      <c r="T45" s="350"/>
      <c r="U45" s="351"/>
      <c r="V45" s="352"/>
      <c r="W45" s="351"/>
      <c r="X45" s="352">
        <f t="shared" si="24"/>
        <v>0</v>
      </c>
      <c r="Y45" s="355" t="str">
        <f t="shared" si="18"/>
        <v>         /0</v>
      </c>
    </row>
    <row r="46" spans="1:25" ht="19.5" customHeight="1">
      <c r="A46" s="349" t="s">
        <v>217</v>
      </c>
      <c r="B46" s="350">
        <v>756.972</v>
      </c>
      <c r="C46" s="351">
        <v>78.787</v>
      </c>
      <c r="D46" s="352">
        <v>0</v>
      </c>
      <c r="E46" s="351">
        <v>0</v>
      </c>
      <c r="F46" s="352">
        <f t="shared" si="19"/>
        <v>835.759</v>
      </c>
      <c r="G46" s="353">
        <f t="shared" si="20"/>
        <v>0.016352957734413726</v>
      </c>
      <c r="H46" s="350">
        <v>511.676</v>
      </c>
      <c r="I46" s="351">
        <v>41.539</v>
      </c>
      <c r="J46" s="352"/>
      <c r="K46" s="351"/>
      <c r="L46" s="352">
        <f t="shared" si="21"/>
        <v>553.215</v>
      </c>
      <c r="M46" s="378">
        <f>IF(ISERROR(F46/L46-1),"         /0",(F46/L46-1))</f>
        <v>0.5107309093209691</v>
      </c>
      <c r="N46" s="379">
        <v>2170.089</v>
      </c>
      <c r="O46" s="351">
        <v>257.822</v>
      </c>
      <c r="P46" s="352"/>
      <c r="Q46" s="351"/>
      <c r="R46" s="352">
        <f t="shared" si="22"/>
        <v>2427.911</v>
      </c>
      <c r="S46" s="380">
        <f t="shared" si="23"/>
        <v>0.015863886367703906</v>
      </c>
      <c r="T46" s="350">
        <v>1595.547</v>
      </c>
      <c r="U46" s="351">
        <v>197.13299999999998</v>
      </c>
      <c r="V46" s="352">
        <v>96.968</v>
      </c>
      <c r="W46" s="351">
        <v>11.984</v>
      </c>
      <c r="X46" s="352">
        <f t="shared" si="24"/>
        <v>1901.632</v>
      </c>
      <c r="Y46" s="355">
        <f t="shared" si="18"/>
        <v>0.2767512326254502</v>
      </c>
    </row>
    <row r="47" spans="1:25" ht="19.5" customHeight="1">
      <c r="A47" s="349" t="s">
        <v>182</v>
      </c>
      <c r="B47" s="350">
        <v>194.822</v>
      </c>
      <c r="C47" s="351">
        <v>390.147</v>
      </c>
      <c r="D47" s="352">
        <v>0</v>
      </c>
      <c r="E47" s="351">
        <v>0</v>
      </c>
      <c r="F47" s="352">
        <f t="shared" si="19"/>
        <v>584.969</v>
      </c>
      <c r="G47" s="353">
        <f t="shared" si="20"/>
        <v>0.01144585141523126</v>
      </c>
      <c r="H47" s="350">
        <v>184.043</v>
      </c>
      <c r="I47" s="351">
        <v>414.623</v>
      </c>
      <c r="J47" s="352"/>
      <c r="K47" s="351"/>
      <c r="L47" s="352">
        <f t="shared" si="21"/>
        <v>598.6659999999999</v>
      </c>
      <c r="M47" s="378">
        <f>IF(ISERROR(F47/L47-1),"         /0",(F47/L47-1))</f>
        <v>-0.022879201424500284</v>
      </c>
      <c r="N47" s="379">
        <v>608.1819999999999</v>
      </c>
      <c r="O47" s="351">
        <v>994.9239999999999</v>
      </c>
      <c r="P47" s="352"/>
      <c r="Q47" s="351"/>
      <c r="R47" s="352">
        <f>SUM(N47:Q47)</f>
        <v>1603.1059999999998</v>
      </c>
      <c r="S47" s="380">
        <f t="shared" si="23"/>
        <v>0.010474639070124208</v>
      </c>
      <c r="T47" s="350">
        <v>599.5690000000001</v>
      </c>
      <c r="U47" s="351">
        <v>1122.817</v>
      </c>
      <c r="V47" s="352"/>
      <c r="W47" s="351"/>
      <c r="X47" s="352">
        <f t="shared" si="24"/>
        <v>1722.386</v>
      </c>
      <c r="Y47" s="355">
        <f t="shared" si="18"/>
        <v>-0.0692527691237621</v>
      </c>
    </row>
    <row r="48" spans="1:25" ht="19.5" customHeight="1">
      <c r="A48" s="349" t="s">
        <v>195</v>
      </c>
      <c r="B48" s="350">
        <v>45.394</v>
      </c>
      <c r="C48" s="351">
        <v>330.26099999999997</v>
      </c>
      <c r="D48" s="352">
        <v>0</v>
      </c>
      <c r="E48" s="351">
        <v>0</v>
      </c>
      <c r="F48" s="352">
        <f t="shared" si="19"/>
        <v>375.655</v>
      </c>
      <c r="G48" s="353">
        <f t="shared" si="20"/>
        <v>0.007350289183510064</v>
      </c>
      <c r="H48" s="350">
        <v>109.32499999999999</v>
      </c>
      <c r="I48" s="351">
        <v>261.566</v>
      </c>
      <c r="J48" s="352"/>
      <c r="K48" s="351"/>
      <c r="L48" s="352">
        <f t="shared" si="21"/>
        <v>370.89099999999996</v>
      </c>
      <c r="M48" s="378">
        <f>IF(ISERROR(F48/L48-1),"         /0",(F48/L48-1))</f>
        <v>0.01284474414315806</v>
      </c>
      <c r="N48" s="379">
        <v>147.309</v>
      </c>
      <c r="O48" s="351">
        <v>846.4200000000001</v>
      </c>
      <c r="P48" s="352"/>
      <c r="Q48" s="351"/>
      <c r="R48" s="352">
        <f>SUM(N48:Q48)</f>
        <v>993.729</v>
      </c>
      <c r="S48" s="380">
        <f t="shared" si="23"/>
        <v>0.006492990861811671</v>
      </c>
      <c r="T48" s="350">
        <v>291.844</v>
      </c>
      <c r="U48" s="351">
        <v>662.9639999999999</v>
      </c>
      <c r="V48" s="352"/>
      <c r="W48" s="351"/>
      <c r="X48" s="352">
        <f t="shared" si="24"/>
        <v>954.808</v>
      </c>
      <c r="Y48" s="355">
        <f t="shared" si="18"/>
        <v>0.0407631691397643</v>
      </c>
    </row>
    <row r="49" spans="1:25" ht="19.5" customHeight="1">
      <c r="A49" s="349" t="s">
        <v>196</v>
      </c>
      <c r="B49" s="350">
        <v>111.731</v>
      </c>
      <c r="C49" s="351">
        <v>180.309</v>
      </c>
      <c r="D49" s="352">
        <v>0</v>
      </c>
      <c r="E49" s="351">
        <v>0</v>
      </c>
      <c r="F49" s="352">
        <f t="shared" si="19"/>
        <v>292.03999999999996</v>
      </c>
      <c r="G49" s="353">
        <f t="shared" si="20"/>
        <v>0.005714228356210563</v>
      </c>
      <c r="H49" s="350"/>
      <c r="I49" s="351"/>
      <c r="J49" s="352"/>
      <c r="K49" s="351"/>
      <c r="L49" s="352">
        <f t="shared" si="21"/>
        <v>0</v>
      </c>
      <c r="M49" s="378" t="str">
        <f>IF(ISERROR(F49/L49-1),"         /0",(F49/L49-1))</f>
        <v>         /0</v>
      </c>
      <c r="N49" s="379">
        <v>215.462</v>
      </c>
      <c r="O49" s="351">
        <v>439.65200000000004</v>
      </c>
      <c r="P49" s="352"/>
      <c r="Q49" s="351"/>
      <c r="R49" s="352">
        <f>SUM(N49:Q49)</f>
        <v>655.114</v>
      </c>
      <c r="S49" s="380">
        <f t="shared" si="23"/>
        <v>0.0042804921819176965</v>
      </c>
      <c r="T49" s="350"/>
      <c r="U49" s="351"/>
      <c r="V49" s="352"/>
      <c r="W49" s="351"/>
      <c r="X49" s="352">
        <f t="shared" si="24"/>
        <v>0</v>
      </c>
      <c r="Y49" s="355" t="str">
        <f t="shared" si="18"/>
        <v>         /0</v>
      </c>
    </row>
    <row r="50" spans="1:25" ht="19.5" customHeight="1">
      <c r="A50" s="349" t="s">
        <v>194</v>
      </c>
      <c r="B50" s="350">
        <v>11.428</v>
      </c>
      <c r="C50" s="351">
        <v>228.969</v>
      </c>
      <c r="D50" s="352">
        <v>0</v>
      </c>
      <c r="E50" s="351">
        <v>0</v>
      </c>
      <c r="F50" s="352">
        <f t="shared" si="19"/>
        <v>240.397</v>
      </c>
      <c r="G50" s="353">
        <f t="shared" si="20"/>
        <v>0.004703750699041059</v>
      </c>
      <c r="H50" s="350">
        <v>24.86</v>
      </c>
      <c r="I50" s="351">
        <v>209.31</v>
      </c>
      <c r="J50" s="352"/>
      <c r="K50" s="351"/>
      <c r="L50" s="352">
        <f t="shared" si="21"/>
        <v>234.17000000000002</v>
      </c>
      <c r="M50" s="378">
        <f>IF(ISERROR(F50/L50-1),"         /0",(F50/L50-1))</f>
        <v>0.02659179228765418</v>
      </c>
      <c r="N50" s="379">
        <v>27.007</v>
      </c>
      <c r="O50" s="351">
        <v>662.2280000000001</v>
      </c>
      <c r="P50" s="352"/>
      <c r="Q50" s="351"/>
      <c r="R50" s="352">
        <f>SUM(N50:Q50)</f>
        <v>689.235</v>
      </c>
      <c r="S50" s="380">
        <f t="shared" si="23"/>
        <v>0.004503437613917644</v>
      </c>
      <c r="T50" s="350">
        <v>42.678</v>
      </c>
      <c r="U50" s="351">
        <v>619.933</v>
      </c>
      <c r="V50" s="352"/>
      <c r="W50" s="351"/>
      <c r="X50" s="352">
        <f t="shared" si="24"/>
        <v>662.611</v>
      </c>
      <c r="Y50" s="355">
        <f t="shared" si="18"/>
        <v>0.04018043769270352</v>
      </c>
    </row>
    <row r="51" spans="1:25" ht="19.5" customHeight="1">
      <c r="A51" s="349" t="s">
        <v>200</v>
      </c>
      <c r="B51" s="350">
        <v>117.068</v>
      </c>
      <c r="C51" s="351">
        <v>120.41499999999999</v>
      </c>
      <c r="D51" s="352">
        <v>0</v>
      </c>
      <c r="E51" s="351">
        <v>0</v>
      </c>
      <c r="F51" s="352">
        <f t="shared" si="19"/>
        <v>237.483</v>
      </c>
      <c r="G51" s="353">
        <f t="shared" si="20"/>
        <v>0.00464673364168591</v>
      </c>
      <c r="H51" s="350">
        <v>105.43799999999999</v>
      </c>
      <c r="I51" s="351">
        <v>122.84100000000001</v>
      </c>
      <c r="J51" s="352"/>
      <c r="K51" s="351"/>
      <c r="L51" s="352">
        <f t="shared" si="21"/>
        <v>228.279</v>
      </c>
      <c r="M51" s="378">
        <f>IF(ISERROR(F51/L51-1),"         /0",(F51/L51-1))</f>
        <v>0.04031908322710365</v>
      </c>
      <c r="N51" s="379">
        <v>356.469</v>
      </c>
      <c r="O51" s="351">
        <v>333.95399999999995</v>
      </c>
      <c r="P51" s="352"/>
      <c r="Q51" s="351"/>
      <c r="R51" s="352">
        <f t="shared" si="22"/>
        <v>690.423</v>
      </c>
      <c r="S51" s="380">
        <f t="shared" si="23"/>
        <v>0.004511199964763631</v>
      </c>
      <c r="T51" s="350">
        <v>336.557</v>
      </c>
      <c r="U51" s="351">
        <v>354.101</v>
      </c>
      <c r="V51" s="352"/>
      <c r="W51" s="351"/>
      <c r="X51" s="352">
        <f t="shared" si="24"/>
        <v>690.658</v>
      </c>
      <c r="Y51" s="355">
        <f t="shared" si="18"/>
        <v>-0.00034025523486302944</v>
      </c>
    </row>
    <row r="52" spans="1:25" ht="19.5" customHeight="1" thickBot="1">
      <c r="A52" s="356" t="s">
        <v>172</v>
      </c>
      <c r="B52" s="357">
        <v>8.115</v>
      </c>
      <c r="C52" s="358">
        <v>0.008</v>
      </c>
      <c r="D52" s="359">
        <v>0</v>
      </c>
      <c r="E52" s="358">
        <v>0</v>
      </c>
      <c r="F52" s="359">
        <f t="shared" si="19"/>
        <v>8.123</v>
      </c>
      <c r="G52" s="360">
        <f t="shared" si="20"/>
        <v>0.0001589394498613149</v>
      </c>
      <c r="H52" s="357">
        <v>95.863</v>
      </c>
      <c r="I52" s="358">
        <v>39.329</v>
      </c>
      <c r="J52" s="359">
        <v>0</v>
      </c>
      <c r="K52" s="358">
        <v>0</v>
      </c>
      <c r="L52" s="359">
        <f t="shared" si="21"/>
        <v>135.192</v>
      </c>
      <c r="M52" s="381">
        <f aca="true" t="shared" si="25" ref="M52:M70">IF(ISERROR(F52/L52-1),"         /0",(F52/L52-1))</f>
        <v>-0.9399150837327652</v>
      </c>
      <c r="N52" s="382">
        <v>29.142999999999997</v>
      </c>
      <c r="O52" s="358">
        <v>0.458</v>
      </c>
      <c r="P52" s="359">
        <v>0</v>
      </c>
      <c r="Q52" s="358">
        <v>0</v>
      </c>
      <c r="R52" s="359">
        <f>SUM(N52:Q52)</f>
        <v>29.600999999999996</v>
      </c>
      <c r="S52" s="383">
        <f t="shared" si="23"/>
        <v>0.0001934119085791873</v>
      </c>
      <c r="T52" s="357">
        <v>455.71900000000005</v>
      </c>
      <c r="U52" s="358">
        <v>110.61</v>
      </c>
      <c r="V52" s="359">
        <v>0.5</v>
      </c>
      <c r="W52" s="358">
        <v>0.125</v>
      </c>
      <c r="X52" s="359">
        <f t="shared" si="24"/>
        <v>566.9540000000001</v>
      </c>
      <c r="Y52" s="362">
        <f t="shared" si="18"/>
        <v>-0.9477894150142693</v>
      </c>
    </row>
    <row r="53" spans="1:25" s="145" customFormat="1" ht="19.5" customHeight="1">
      <c r="A53" s="152" t="s">
        <v>53</v>
      </c>
      <c r="B53" s="149">
        <f>SUM(B54:B66)</f>
        <v>2572.348</v>
      </c>
      <c r="C53" s="148">
        <f>SUM(C54:C66)</f>
        <v>1703.1790000000003</v>
      </c>
      <c r="D53" s="147">
        <f>SUM(D54:D66)</f>
        <v>508.266</v>
      </c>
      <c r="E53" s="148">
        <f>SUM(E54:E66)</f>
        <v>305.661</v>
      </c>
      <c r="F53" s="147">
        <f t="shared" si="19"/>
        <v>5089.454</v>
      </c>
      <c r="G53" s="150">
        <f t="shared" si="20"/>
        <v>0.09958328435977701</v>
      </c>
      <c r="H53" s="149">
        <f>SUM(H54:H66)</f>
        <v>2820.0280000000002</v>
      </c>
      <c r="I53" s="148">
        <f>SUM(I54:I66)</f>
        <v>1868.542</v>
      </c>
      <c r="J53" s="147">
        <f>SUM(J54:J66)</f>
        <v>430.18399999999997</v>
      </c>
      <c r="K53" s="148">
        <f>SUM(K54:K66)</f>
        <v>200.711</v>
      </c>
      <c r="L53" s="147">
        <f t="shared" si="21"/>
        <v>5319.465</v>
      </c>
      <c r="M53" s="267">
        <f t="shared" si="25"/>
        <v>-0.0432394987089868</v>
      </c>
      <c r="N53" s="270">
        <f>SUM(N54:N66)</f>
        <v>6919.805</v>
      </c>
      <c r="O53" s="148">
        <f>SUM(O54:O66)</f>
        <v>4454.196</v>
      </c>
      <c r="P53" s="147">
        <f>SUM(P54:P66)</f>
        <v>1156.0489999999998</v>
      </c>
      <c r="Q53" s="148">
        <f>SUM(Q54:Q66)</f>
        <v>685.5360000000001</v>
      </c>
      <c r="R53" s="147">
        <f t="shared" si="22"/>
        <v>13215.586</v>
      </c>
      <c r="S53" s="283">
        <f t="shared" si="23"/>
        <v>0.08635018111727266</v>
      </c>
      <c r="T53" s="149">
        <f>SUM(T54:T66)</f>
        <v>7938.074</v>
      </c>
      <c r="U53" s="148">
        <f>SUM(U54:U66)</f>
        <v>5114.42</v>
      </c>
      <c r="V53" s="147">
        <f>SUM(V54:V66)</f>
        <v>446.9</v>
      </c>
      <c r="W53" s="148">
        <f>SUM(W54:W66)</f>
        <v>205.061</v>
      </c>
      <c r="X53" s="147">
        <f t="shared" si="24"/>
        <v>13704.454999999998</v>
      </c>
      <c r="Y53" s="146">
        <f t="shared" si="18"/>
        <v>-0.03567226861630024</v>
      </c>
    </row>
    <row r="54" spans="1:25" s="137" customFormat="1" ht="19.5" customHeight="1">
      <c r="A54" s="342" t="s">
        <v>174</v>
      </c>
      <c r="B54" s="343">
        <v>388.369</v>
      </c>
      <c r="C54" s="344">
        <v>335.11400000000003</v>
      </c>
      <c r="D54" s="345">
        <v>0</v>
      </c>
      <c r="E54" s="344">
        <v>0</v>
      </c>
      <c r="F54" s="345">
        <f t="shared" si="19"/>
        <v>723.4830000000001</v>
      </c>
      <c r="G54" s="346">
        <f t="shared" si="20"/>
        <v>0.014156098732489684</v>
      </c>
      <c r="H54" s="343">
        <v>328.422</v>
      </c>
      <c r="I54" s="344">
        <v>203.00300000000001</v>
      </c>
      <c r="J54" s="345"/>
      <c r="K54" s="344"/>
      <c r="L54" s="345">
        <f t="shared" si="21"/>
        <v>531.4250000000001</v>
      </c>
      <c r="M54" s="375">
        <f t="shared" si="25"/>
        <v>0.3614018911417416</v>
      </c>
      <c r="N54" s="376">
        <v>874.61</v>
      </c>
      <c r="O54" s="344">
        <v>698.316</v>
      </c>
      <c r="P54" s="345"/>
      <c r="Q54" s="344"/>
      <c r="R54" s="345">
        <f t="shared" si="22"/>
        <v>1572.926</v>
      </c>
      <c r="S54" s="377">
        <f t="shared" si="23"/>
        <v>0.010277443995602407</v>
      </c>
      <c r="T54" s="343">
        <v>912.6030000000001</v>
      </c>
      <c r="U54" s="344">
        <v>552.1800000000001</v>
      </c>
      <c r="V54" s="345"/>
      <c r="W54" s="344"/>
      <c r="X54" s="345">
        <f t="shared" si="24"/>
        <v>1464.7830000000001</v>
      </c>
      <c r="Y54" s="348">
        <f t="shared" si="18"/>
        <v>0.07382868315648117</v>
      </c>
    </row>
    <row r="55" spans="1:25" s="137" customFormat="1" ht="19.5" customHeight="1">
      <c r="A55" s="349" t="s">
        <v>218</v>
      </c>
      <c r="B55" s="350">
        <v>0</v>
      </c>
      <c r="C55" s="351">
        <v>0</v>
      </c>
      <c r="D55" s="352">
        <v>401.849</v>
      </c>
      <c r="E55" s="351">
        <v>225.798</v>
      </c>
      <c r="F55" s="352">
        <f t="shared" si="19"/>
        <v>627.6469999999999</v>
      </c>
      <c r="G55" s="353">
        <f t="shared" si="20"/>
        <v>0.012280914549686656</v>
      </c>
      <c r="H55" s="350"/>
      <c r="I55" s="351"/>
      <c r="J55" s="352"/>
      <c r="K55" s="351"/>
      <c r="L55" s="352">
        <f t="shared" si="21"/>
        <v>0</v>
      </c>
      <c r="M55" s="378" t="str">
        <f t="shared" si="25"/>
        <v>         /0</v>
      </c>
      <c r="N55" s="379"/>
      <c r="O55" s="351"/>
      <c r="P55" s="352">
        <v>868.0939999999999</v>
      </c>
      <c r="Q55" s="351">
        <v>470.461</v>
      </c>
      <c r="R55" s="352">
        <f t="shared" si="22"/>
        <v>1338.5549999999998</v>
      </c>
      <c r="S55" s="380">
        <f t="shared" si="23"/>
        <v>0.008746072000547755</v>
      </c>
      <c r="T55" s="350"/>
      <c r="U55" s="351"/>
      <c r="V55" s="352"/>
      <c r="W55" s="351"/>
      <c r="X55" s="352">
        <f t="shared" si="24"/>
        <v>0</v>
      </c>
      <c r="Y55" s="355" t="str">
        <f t="shared" si="18"/>
        <v>         /0</v>
      </c>
    </row>
    <row r="56" spans="1:25" s="137" customFormat="1" ht="19.5" customHeight="1">
      <c r="A56" s="349" t="s">
        <v>216</v>
      </c>
      <c r="B56" s="350">
        <v>334.882</v>
      </c>
      <c r="C56" s="351">
        <v>238.931</v>
      </c>
      <c r="D56" s="352">
        <v>0</v>
      </c>
      <c r="E56" s="351">
        <v>0</v>
      </c>
      <c r="F56" s="352">
        <f aca="true" t="shared" si="26" ref="F56:F63">SUM(B56:E56)</f>
        <v>573.813</v>
      </c>
      <c r="G56" s="353">
        <f aca="true" t="shared" si="27" ref="G56:G63">F56/$F$9</f>
        <v>0.011227566483229187</v>
      </c>
      <c r="H56" s="350">
        <v>447.807</v>
      </c>
      <c r="I56" s="351">
        <v>323.981</v>
      </c>
      <c r="J56" s="352"/>
      <c r="K56" s="351"/>
      <c r="L56" s="352">
        <f aca="true" t="shared" si="28" ref="L56:L63">SUM(H56:K56)</f>
        <v>771.788</v>
      </c>
      <c r="M56" s="378">
        <f t="shared" si="25"/>
        <v>-0.2565147423903974</v>
      </c>
      <c r="N56" s="379">
        <v>891.027</v>
      </c>
      <c r="O56" s="351">
        <v>585.581</v>
      </c>
      <c r="P56" s="352"/>
      <c r="Q56" s="351"/>
      <c r="R56" s="352">
        <f t="shared" si="22"/>
        <v>1476.6080000000002</v>
      </c>
      <c r="S56" s="380">
        <f aca="true" t="shared" si="29" ref="S56:S63">R56/$R$9</f>
        <v>0.009648105520195151</v>
      </c>
      <c r="T56" s="350">
        <v>1200.5880000000002</v>
      </c>
      <c r="U56" s="351">
        <v>741.527</v>
      </c>
      <c r="V56" s="352"/>
      <c r="W56" s="351"/>
      <c r="X56" s="352">
        <f aca="true" t="shared" si="30" ref="X56:X63">SUM(T56:W56)</f>
        <v>1942.1150000000002</v>
      </c>
      <c r="Y56" s="355">
        <f aca="true" t="shared" si="31" ref="Y56:Y63">IF(ISERROR(R56/X56-1),"         /0",IF(R56/X56&gt;5,"  *  ",(R56/X56-1)))</f>
        <v>-0.23969074951792246</v>
      </c>
    </row>
    <row r="57" spans="1:25" s="137" customFormat="1" ht="19.5" customHeight="1">
      <c r="A57" s="349" t="s">
        <v>173</v>
      </c>
      <c r="B57" s="350">
        <v>205.978</v>
      </c>
      <c r="C57" s="351">
        <v>162.767</v>
      </c>
      <c r="D57" s="352">
        <v>106.367</v>
      </c>
      <c r="E57" s="351">
        <v>79.813</v>
      </c>
      <c r="F57" s="352">
        <f t="shared" si="26"/>
        <v>554.9250000000001</v>
      </c>
      <c r="G57" s="353">
        <f t="shared" si="27"/>
        <v>0.010857992639947087</v>
      </c>
      <c r="H57" s="350">
        <v>255.926</v>
      </c>
      <c r="I57" s="351">
        <v>67.045</v>
      </c>
      <c r="J57" s="352"/>
      <c r="K57" s="351"/>
      <c r="L57" s="352">
        <f t="shared" si="28"/>
        <v>322.971</v>
      </c>
      <c r="M57" s="378">
        <f t="shared" si="25"/>
        <v>0.7181883203135888</v>
      </c>
      <c r="N57" s="379">
        <v>720.972</v>
      </c>
      <c r="O57" s="351">
        <v>577.7030000000001</v>
      </c>
      <c r="P57" s="352">
        <v>224.383</v>
      </c>
      <c r="Q57" s="351">
        <v>194.45</v>
      </c>
      <c r="R57" s="352">
        <f aca="true" t="shared" si="32" ref="R57:R63">SUM(N57:Q57)</f>
        <v>1717.5080000000003</v>
      </c>
      <c r="S57" s="380">
        <f t="shared" si="29"/>
        <v>0.011222137775075941</v>
      </c>
      <c r="T57" s="350">
        <v>803.181</v>
      </c>
      <c r="U57" s="351">
        <v>237.473</v>
      </c>
      <c r="V57" s="352"/>
      <c r="W57" s="351"/>
      <c r="X57" s="352">
        <f t="shared" si="30"/>
        <v>1040.654</v>
      </c>
      <c r="Y57" s="355">
        <f t="shared" si="31"/>
        <v>0.6504121446705633</v>
      </c>
    </row>
    <row r="58" spans="1:25" s="137" customFormat="1" ht="19.5" customHeight="1">
      <c r="A58" s="349" t="s">
        <v>164</v>
      </c>
      <c r="B58" s="350">
        <v>409.74399999999997</v>
      </c>
      <c r="C58" s="351">
        <v>98.282</v>
      </c>
      <c r="D58" s="352">
        <v>0</v>
      </c>
      <c r="E58" s="351">
        <v>0</v>
      </c>
      <c r="F58" s="352">
        <f t="shared" si="26"/>
        <v>508.02599999999995</v>
      </c>
      <c r="G58" s="353">
        <f t="shared" si="27"/>
        <v>0.009940338908684522</v>
      </c>
      <c r="H58" s="350">
        <v>426.024</v>
      </c>
      <c r="I58" s="351">
        <v>152.69</v>
      </c>
      <c r="J58" s="352"/>
      <c r="K58" s="351"/>
      <c r="L58" s="352">
        <f t="shared" si="28"/>
        <v>578.7139999999999</v>
      </c>
      <c r="M58" s="378">
        <f t="shared" si="25"/>
        <v>-0.12214669076607787</v>
      </c>
      <c r="N58" s="379">
        <v>959.0769999999999</v>
      </c>
      <c r="O58" s="351">
        <v>391.58400000000006</v>
      </c>
      <c r="P58" s="352"/>
      <c r="Q58" s="351"/>
      <c r="R58" s="352">
        <f t="shared" si="32"/>
        <v>1350.661</v>
      </c>
      <c r="S58" s="380">
        <f t="shared" si="29"/>
        <v>0.008825172185178668</v>
      </c>
      <c r="T58" s="350">
        <v>1189.91</v>
      </c>
      <c r="U58" s="351">
        <v>419.66200000000003</v>
      </c>
      <c r="V58" s="352"/>
      <c r="W58" s="351"/>
      <c r="X58" s="352">
        <f t="shared" si="30"/>
        <v>1609.5720000000001</v>
      </c>
      <c r="Y58" s="355">
        <f t="shared" si="31"/>
        <v>-0.16085704771206266</v>
      </c>
    </row>
    <row r="59" spans="1:25" s="137" customFormat="1" ht="19.5" customHeight="1">
      <c r="A59" s="349" t="s">
        <v>159</v>
      </c>
      <c r="B59" s="350">
        <v>283.33</v>
      </c>
      <c r="C59" s="351">
        <v>205.81300000000002</v>
      </c>
      <c r="D59" s="352">
        <v>0</v>
      </c>
      <c r="E59" s="351">
        <v>0</v>
      </c>
      <c r="F59" s="352">
        <f>SUM(B59:E59)</f>
        <v>489.14300000000003</v>
      </c>
      <c r="G59" s="353">
        <f>F59/$F$9</f>
        <v>0.009570862898376605</v>
      </c>
      <c r="H59" s="350">
        <v>273.365</v>
      </c>
      <c r="I59" s="351">
        <v>86.484</v>
      </c>
      <c r="J59" s="352">
        <v>0</v>
      </c>
      <c r="K59" s="351">
        <v>0</v>
      </c>
      <c r="L59" s="352">
        <f>SUM(H59:K59)</f>
        <v>359.849</v>
      </c>
      <c r="M59" s="378">
        <f>IF(ISERROR(F59/L59-1),"         /0",(F59/L59-1))</f>
        <v>0.3593007066853042</v>
      </c>
      <c r="N59" s="379">
        <v>860.1979999999998</v>
      </c>
      <c r="O59" s="351">
        <v>446.89699999999993</v>
      </c>
      <c r="P59" s="352">
        <v>0</v>
      </c>
      <c r="Q59" s="351">
        <v>0</v>
      </c>
      <c r="R59" s="352">
        <f>SUM(N59:Q59)</f>
        <v>1307.0949999999998</v>
      </c>
      <c r="S59" s="380">
        <f>R59/$R$9</f>
        <v>0.008540513450366976</v>
      </c>
      <c r="T59" s="350">
        <v>860.061</v>
      </c>
      <c r="U59" s="351">
        <v>292.5049999999999</v>
      </c>
      <c r="V59" s="352">
        <v>3.316</v>
      </c>
      <c r="W59" s="351">
        <v>0</v>
      </c>
      <c r="X59" s="352">
        <f>SUM(T59:W59)</f>
        <v>1155.8819999999998</v>
      </c>
      <c r="Y59" s="355">
        <f>IF(ISERROR(R59/X59-1),"         /0",IF(R59/X59&gt;5,"  *  ",(R59/X59-1)))</f>
        <v>0.13082044706985663</v>
      </c>
    </row>
    <row r="60" spans="1:25" s="137" customFormat="1" ht="19.5" customHeight="1">
      <c r="A60" s="349" t="s">
        <v>222</v>
      </c>
      <c r="B60" s="350">
        <v>162.00799999999998</v>
      </c>
      <c r="C60" s="351">
        <v>221.595</v>
      </c>
      <c r="D60" s="352">
        <v>0</v>
      </c>
      <c r="E60" s="351">
        <v>0</v>
      </c>
      <c r="F60" s="352">
        <f t="shared" si="26"/>
        <v>383.60299999999995</v>
      </c>
      <c r="G60" s="353">
        <f t="shared" si="27"/>
        <v>0.007505804479274895</v>
      </c>
      <c r="H60" s="350">
        <v>170.525</v>
      </c>
      <c r="I60" s="351">
        <v>226.538</v>
      </c>
      <c r="J60" s="352"/>
      <c r="K60" s="351"/>
      <c r="L60" s="352">
        <f t="shared" si="28"/>
        <v>397.063</v>
      </c>
      <c r="M60" s="378">
        <f t="shared" si="25"/>
        <v>-0.03389890269302365</v>
      </c>
      <c r="N60" s="379">
        <v>552.6460000000001</v>
      </c>
      <c r="O60" s="351">
        <v>722.8180000000001</v>
      </c>
      <c r="P60" s="352"/>
      <c r="Q60" s="351"/>
      <c r="R60" s="352">
        <f t="shared" si="32"/>
        <v>1275.4640000000002</v>
      </c>
      <c r="S60" s="380">
        <f t="shared" si="29"/>
        <v>0.008333837592109882</v>
      </c>
      <c r="T60" s="350">
        <v>627.121</v>
      </c>
      <c r="U60" s="351">
        <v>637.669</v>
      </c>
      <c r="V60" s="352"/>
      <c r="W60" s="351"/>
      <c r="X60" s="352">
        <f t="shared" si="30"/>
        <v>1264.79</v>
      </c>
      <c r="Y60" s="355">
        <f t="shared" si="31"/>
        <v>0.008439345662125897</v>
      </c>
    </row>
    <row r="61" spans="1:25" s="137" customFormat="1" ht="19.5" customHeight="1">
      <c r="A61" s="349" t="s">
        <v>219</v>
      </c>
      <c r="B61" s="350">
        <v>279.151</v>
      </c>
      <c r="C61" s="351">
        <v>0</v>
      </c>
      <c r="D61" s="352">
        <v>0</v>
      </c>
      <c r="E61" s="351">
        <v>0</v>
      </c>
      <c r="F61" s="352">
        <f t="shared" si="26"/>
        <v>279.151</v>
      </c>
      <c r="G61" s="353">
        <f t="shared" si="27"/>
        <v>0.0054620345153558935</v>
      </c>
      <c r="H61" s="350">
        <v>344.496</v>
      </c>
      <c r="I61" s="351"/>
      <c r="J61" s="352"/>
      <c r="K61" s="351"/>
      <c r="L61" s="352">
        <f t="shared" si="28"/>
        <v>344.496</v>
      </c>
      <c r="M61" s="378">
        <f t="shared" si="25"/>
        <v>-0.1896828990757512</v>
      </c>
      <c r="N61" s="379">
        <v>770.567</v>
      </c>
      <c r="O61" s="351"/>
      <c r="P61" s="352"/>
      <c r="Q61" s="351"/>
      <c r="R61" s="352">
        <f t="shared" si="32"/>
        <v>770.567</v>
      </c>
      <c r="S61" s="380">
        <f t="shared" si="29"/>
        <v>0.00503485808446129</v>
      </c>
      <c r="T61" s="350">
        <v>825.932</v>
      </c>
      <c r="U61" s="351"/>
      <c r="V61" s="352"/>
      <c r="W61" s="351"/>
      <c r="X61" s="352">
        <f t="shared" si="30"/>
        <v>825.932</v>
      </c>
      <c r="Y61" s="355">
        <f t="shared" si="31"/>
        <v>-0.06703336352145217</v>
      </c>
    </row>
    <row r="62" spans="1:25" s="137" customFormat="1" ht="19.5" customHeight="1">
      <c r="A62" s="349" t="s">
        <v>176</v>
      </c>
      <c r="B62" s="350">
        <v>0</v>
      </c>
      <c r="C62" s="351">
        <v>185.82100000000003</v>
      </c>
      <c r="D62" s="352">
        <v>0</v>
      </c>
      <c r="E62" s="351">
        <v>0</v>
      </c>
      <c r="F62" s="352">
        <f t="shared" si="26"/>
        <v>185.82100000000003</v>
      </c>
      <c r="G62" s="353">
        <f t="shared" si="27"/>
        <v>0.0036358842192145023</v>
      </c>
      <c r="H62" s="350">
        <v>179.375</v>
      </c>
      <c r="I62" s="351">
        <v>369.332</v>
      </c>
      <c r="J62" s="352">
        <v>240.041</v>
      </c>
      <c r="K62" s="351">
        <v>200.711</v>
      </c>
      <c r="L62" s="352">
        <f t="shared" si="28"/>
        <v>989.4590000000001</v>
      </c>
      <c r="M62" s="378">
        <f t="shared" si="25"/>
        <v>-0.8121993938101528</v>
      </c>
      <c r="N62" s="379"/>
      <c r="O62" s="351">
        <v>487.357</v>
      </c>
      <c r="P62" s="352">
        <v>63.302</v>
      </c>
      <c r="Q62" s="351">
        <v>7.161</v>
      </c>
      <c r="R62" s="352">
        <f t="shared" si="32"/>
        <v>557.8199999999999</v>
      </c>
      <c r="S62" s="380">
        <f t="shared" si="29"/>
        <v>0.003644776556320471</v>
      </c>
      <c r="T62" s="350">
        <v>420.923</v>
      </c>
      <c r="U62" s="351">
        <v>891.34</v>
      </c>
      <c r="V62" s="352">
        <v>240.041</v>
      </c>
      <c r="W62" s="351">
        <v>200.711</v>
      </c>
      <c r="X62" s="352">
        <f t="shared" si="30"/>
        <v>1753.0149999999999</v>
      </c>
      <c r="Y62" s="355">
        <f t="shared" si="31"/>
        <v>-0.6817939378727507</v>
      </c>
    </row>
    <row r="63" spans="1:25" s="137" customFormat="1" ht="19.5" customHeight="1">
      <c r="A63" s="349" t="s">
        <v>184</v>
      </c>
      <c r="B63" s="350">
        <v>91.583</v>
      </c>
      <c r="C63" s="351">
        <v>35.007000000000005</v>
      </c>
      <c r="D63" s="352">
        <v>0</v>
      </c>
      <c r="E63" s="351">
        <v>0</v>
      </c>
      <c r="F63" s="352">
        <f t="shared" si="26"/>
        <v>126.59</v>
      </c>
      <c r="G63" s="353">
        <f t="shared" si="27"/>
        <v>0.0024769352404215013</v>
      </c>
      <c r="H63" s="350">
        <v>128.375</v>
      </c>
      <c r="I63" s="351">
        <v>33.655</v>
      </c>
      <c r="J63" s="352"/>
      <c r="K63" s="351"/>
      <c r="L63" s="352">
        <f t="shared" si="28"/>
        <v>162.03</v>
      </c>
      <c r="M63" s="378">
        <f t="shared" si="25"/>
        <v>-0.2187249274825649</v>
      </c>
      <c r="N63" s="379">
        <v>242.29099999999997</v>
      </c>
      <c r="O63" s="351">
        <v>80.76299999999999</v>
      </c>
      <c r="P63" s="352">
        <v>0</v>
      </c>
      <c r="Q63" s="351">
        <v>0</v>
      </c>
      <c r="R63" s="352">
        <f t="shared" si="32"/>
        <v>323.054</v>
      </c>
      <c r="S63" s="380">
        <f t="shared" si="29"/>
        <v>0.0021108236449491834</v>
      </c>
      <c r="T63" s="350">
        <v>326.644</v>
      </c>
      <c r="U63" s="351">
        <v>79.44599999999998</v>
      </c>
      <c r="V63" s="352"/>
      <c r="W63" s="351"/>
      <c r="X63" s="352">
        <f t="shared" si="30"/>
        <v>406.09</v>
      </c>
      <c r="Y63" s="355">
        <f t="shared" si="31"/>
        <v>-0.20447684010933542</v>
      </c>
    </row>
    <row r="64" spans="1:25" s="137" customFormat="1" ht="19.5" customHeight="1">
      <c r="A64" s="349" t="s">
        <v>175</v>
      </c>
      <c r="B64" s="350">
        <v>51.254</v>
      </c>
      <c r="C64" s="351">
        <v>74.478</v>
      </c>
      <c r="D64" s="352">
        <v>0</v>
      </c>
      <c r="E64" s="351">
        <v>0</v>
      </c>
      <c r="F64" s="352">
        <f aca="true" t="shared" si="33" ref="F64:F70">SUM(B64:E64)</f>
        <v>125.732</v>
      </c>
      <c r="G64" s="353">
        <f aca="true" t="shared" si="34" ref="G64:G70">F64/$F$9</f>
        <v>0.002460147102051317</v>
      </c>
      <c r="H64" s="350"/>
      <c r="I64" s="351"/>
      <c r="J64" s="352"/>
      <c r="K64" s="351"/>
      <c r="L64" s="352">
        <f aca="true" t="shared" si="35" ref="L64:L70">SUM(H64:K64)</f>
        <v>0</v>
      </c>
      <c r="M64" s="378" t="str">
        <f t="shared" si="25"/>
        <v>         /0</v>
      </c>
      <c r="N64" s="379">
        <v>64.709</v>
      </c>
      <c r="O64" s="351">
        <v>90.752</v>
      </c>
      <c r="P64" s="352"/>
      <c r="Q64" s="351"/>
      <c r="R64" s="352">
        <f t="shared" si="22"/>
        <v>155.461</v>
      </c>
      <c r="S64" s="380">
        <f aca="true" t="shared" si="36" ref="S64:S70">R64/$R$9</f>
        <v>0.0010157767886094743</v>
      </c>
      <c r="T64" s="350"/>
      <c r="U64" s="351"/>
      <c r="V64" s="352">
        <v>12.6</v>
      </c>
      <c r="W64" s="351">
        <v>4.35</v>
      </c>
      <c r="X64" s="352">
        <f aca="true" t="shared" si="37" ref="X64:X70">SUM(T64:W64)</f>
        <v>16.95</v>
      </c>
      <c r="Y64" s="355" t="str">
        <f aca="true" t="shared" si="38" ref="Y64:Y70">IF(ISERROR(R64/X64-1),"         /0",IF(R64/X64&gt;5,"  *  ",(R64/X64-1)))</f>
        <v>  *  </v>
      </c>
    </row>
    <row r="65" spans="1:25" s="137" customFormat="1" ht="19.5" customHeight="1">
      <c r="A65" s="349" t="s">
        <v>187</v>
      </c>
      <c r="B65" s="350">
        <v>110.33</v>
      </c>
      <c r="C65" s="351">
        <v>14.59</v>
      </c>
      <c r="D65" s="352">
        <v>0</v>
      </c>
      <c r="E65" s="351">
        <v>0</v>
      </c>
      <c r="F65" s="352">
        <f t="shared" si="33"/>
        <v>124.92</v>
      </c>
      <c r="G65" s="353">
        <f t="shared" si="34"/>
        <v>0.0024442590270436367</v>
      </c>
      <c r="H65" s="350">
        <v>66.679</v>
      </c>
      <c r="I65" s="351">
        <v>15.901</v>
      </c>
      <c r="J65" s="352"/>
      <c r="K65" s="351"/>
      <c r="L65" s="352">
        <f t="shared" si="35"/>
        <v>82.58</v>
      </c>
      <c r="M65" s="378">
        <f t="shared" si="25"/>
        <v>0.5127149430854929</v>
      </c>
      <c r="N65" s="379">
        <v>256.634</v>
      </c>
      <c r="O65" s="351">
        <v>36.524</v>
      </c>
      <c r="P65" s="352"/>
      <c r="Q65" s="351"/>
      <c r="R65" s="352">
        <f>SUM(N65:Q65)</f>
        <v>293.158</v>
      </c>
      <c r="S65" s="380">
        <f t="shared" si="36"/>
        <v>0.001915484216589217</v>
      </c>
      <c r="T65" s="350">
        <v>191.142</v>
      </c>
      <c r="U65" s="351">
        <v>77.879</v>
      </c>
      <c r="V65" s="352"/>
      <c r="W65" s="351"/>
      <c r="X65" s="352">
        <f t="shared" si="37"/>
        <v>269.021</v>
      </c>
      <c r="Y65" s="355">
        <f t="shared" si="38"/>
        <v>0.08972162024525976</v>
      </c>
    </row>
    <row r="66" spans="1:25" s="137" customFormat="1" ht="19.5" customHeight="1" thickBot="1">
      <c r="A66" s="356" t="s">
        <v>172</v>
      </c>
      <c r="B66" s="357">
        <v>255.719</v>
      </c>
      <c r="C66" s="358">
        <v>130.781</v>
      </c>
      <c r="D66" s="359">
        <v>0.05</v>
      </c>
      <c r="E66" s="358">
        <v>0.05</v>
      </c>
      <c r="F66" s="359">
        <f t="shared" si="33"/>
        <v>386.6</v>
      </c>
      <c r="G66" s="360">
        <f t="shared" si="34"/>
        <v>0.00756444556400152</v>
      </c>
      <c r="H66" s="357">
        <v>199.034</v>
      </c>
      <c r="I66" s="358">
        <v>389.913</v>
      </c>
      <c r="J66" s="359">
        <v>190.143</v>
      </c>
      <c r="K66" s="358">
        <v>0</v>
      </c>
      <c r="L66" s="359">
        <f t="shared" si="35"/>
        <v>779.09</v>
      </c>
      <c r="M66" s="381">
        <f t="shared" si="25"/>
        <v>-0.5037800510852405</v>
      </c>
      <c r="N66" s="382">
        <v>727.0740000000001</v>
      </c>
      <c r="O66" s="358">
        <v>335.90099999999995</v>
      </c>
      <c r="P66" s="359">
        <v>0.27</v>
      </c>
      <c r="Q66" s="358">
        <v>13.464</v>
      </c>
      <c r="R66" s="359">
        <f>SUM(N66:Q66)</f>
        <v>1076.7089999999998</v>
      </c>
      <c r="S66" s="383">
        <f t="shared" si="36"/>
        <v>0.007035179307266248</v>
      </c>
      <c r="T66" s="357">
        <v>579.969</v>
      </c>
      <c r="U66" s="358">
        <v>1184.739</v>
      </c>
      <c r="V66" s="359">
        <v>190.94299999999998</v>
      </c>
      <c r="W66" s="358">
        <v>0</v>
      </c>
      <c r="X66" s="359">
        <f t="shared" si="37"/>
        <v>1955.651</v>
      </c>
      <c r="Y66" s="362">
        <f t="shared" si="38"/>
        <v>-0.44943704168074994</v>
      </c>
    </row>
    <row r="67" spans="1:25" s="145" customFormat="1" ht="19.5" customHeight="1">
      <c r="A67" s="152" t="s">
        <v>52</v>
      </c>
      <c r="B67" s="149">
        <f>SUM(B68:B69)</f>
        <v>129.618</v>
      </c>
      <c r="C67" s="148">
        <f>SUM(C68:C69)</f>
        <v>14.079</v>
      </c>
      <c r="D67" s="147">
        <f>SUM(D68:D69)</f>
        <v>49.343</v>
      </c>
      <c r="E67" s="148">
        <f>SUM(E68:E69)</f>
        <v>5.227</v>
      </c>
      <c r="F67" s="147">
        <f t="shared" si="33"/>
        <v>198.26700000000002</v>
      </c>
      <c r="G67" s="150">
        <f t="shared" si="34"/>
        <v>0.003879410058556362</v>
      </c>
      <c r="H67" s="149">
        <f>SUM(H68:H69)</f>
        <v>57.924</v>
      </c>
      <c r="I67" s="148">
        <f>SUM(I68:I69)</f>
        <v>20.13</v>
      </c>
      <c r="J67" s="147">
        <f>SUM(J68:J69)</f>
        <v>90.601</v>
      </c>
      <c r="K67" s="148">
        <f>SUM(K68:K69)</f>
        <v>9.244</v>
      </c>
      <c r="L67" s="147">
        <f t="shared" si="35"/>
        <v>177.899</v>
      </c>
      <c r="M67" s="267">
        <f t="shared" si="25"/>
        <v>0.1144919308146759</v>
      </c>
      <c r="N67" s="270">
        <f>SUM(N68:N69)</f>
        <v>570.8870000000001</v>
      </c>
      <c r="O67" s="148">
        <f>SUM(O68:O69)</f>
        <v>41.894000000000005</v>
      </c>
      <c r="P67" s="147">
        <f>SUM(P68:P69)</f>
        <v>208.112</v>
      </c>
      <c r="Q67" s="148">
        <f>SUM(Q68:Q69)</f>
        <v>39.119</v>
      </c>
      <c r="R67" s="147">
        <f t="shared" si="22"/>
        <v>860.0120000000001</v>
      </c>
      <c r="S67" s="283">
        <f t="shared" si="36"/>
        <v>0.005619288615959058</v>
      </c>
      <c r="T67" s="149">
        <f>SUM(T68:T69)</f>
        <v>554.171</v>
      </c>
      <c r="U67" s="148">
        <f>SUM(U68:U69)</f>
        <v>126.985</v>
      </c>
      <c r="V67" s="147">
        <f>SUM(V68:V69)</f>
        <v>92.15299999999999</v>
      </c>
      <c r="W67" s="148">
        <f>SUM(W68:W69)</f>
        <v>10.098999999999998</v>
      </c>
      <c r="X67" s="147">
        <f t="shared" si="37"/>
        <v>783.4080000000001</v>
      </c>
      <c r="Y67" s="146">
        <f t="shared" si="38"/>
        <v>0.097783019831301</v>
      </c>
    </row>
    <row r="68" spans="1:25" ht="19.5" customHeight="1">
      <c r="A68" s="342" t="s">
        <v>173</v>
      </c>
      <c r="B68" s="343">
        <v>75.62</v>
      </c>
      <c r="C68" s="344">
        <v>11.653</v>
      </c>
      <c r="D68" s="345">
        <v>22.149</v>
      </c>
      <c r="E68" s="344">
        <v>4.864</v>
      </c>
      <c r="F68" s="345">
        <f t="shared" si="33"/>
        <v>114.28600000000002</v>
      </c>
      <c r="G68" s="346">
        <f t="shared" si="34"/>
        <v>0.0022361878575465023</v>
      </c>
      <c r="H68" s="343"/>
      <c r="I68" s="344">
        <v>19.404</v>
      </c>
      <c r="J68" s="345"/>
      <c r="K68" s="344"/>
      <c r="L68" s="345">
        <f t="shared" si="35"/>
        <v>19.404</v>
      </c>
      <c r="M68" s="375">
        <f t="shared" si="25"/>
        <v>4.889816532673676</v>
      </c>
      <c r="N68" s="376">
        <v>243.347</v>
      </c>
      <c r="O68" s="344">
        <v>24.544</v>
      </c>
      <c r="P68" s="345">
        <v>81.834</v>
      </c>
      <c r="Q68" s="344">
        <v>14.498999999999999</v>
      </c>
      <c r="R68" s="345">
        <f t="shared" si="22"/>
        <v>364.22400000000005</v>
      </c>
      <c r="S68" s="377">
        <f t="shared" si="36"/>
        <v>0.002379826998761729</v>
      </c>
      <c r="T68" s="343">
        <v>85.707</v>
      </c>
      <c r="U68" s="344">
        <v>73.044</v>
      </c>
      <c r="V68" s="345"/>
      <c r="W68" s="344"/>
      <c r="X68" s="345">
        <f t="shared" si="37"/>
        <v>158.75099999999998</v>
      </c>
      <c r="Y68" s="348">
        <f t="shared" si="38"/>
        <v>1.2943099571026329</v>
      </c>
    </row>
    <row r="69" spans="1:25" ht="19.5" customHeight="1" thickBot="1">
      <c r="A69" s="349" t="s">
        <v>172</v>
      </c>
      <c r="B69" s="350">
        <v>53.998000000000005</v>
      </c>
      <c r="C69" s="351">
        <v>2.426</v>
      </c>
      <c r="D69" s="352">
        <v>27.194</v>
      </c>
      <c r="E69" s="351">
        <v>0.363</v>
      </c>
      <c r="F69" s="352">
        <f t="shared" si="33"/>
        <v>83.98100000000001</v>
      </c>
      <c r="G69" s="353">
        <f t="shared" si="34"/>
        <v>0.0016432222010098595</v>
      </c>
      <c r="H69" s="350">
        <v>57.924</v>
      </c>
      <c r="I69" s="351">
        <v>0.726</v>
      </c>
      <c r="J69" s="352">
        <v>90.601</v>
      </c>
      <c r="K69" s="351">
        <v>9.244</v>
      </c>
      <c r="L69" s="352">
        <f t="shared" si="35"/>
        <v>158.495</v>
      </c>
      <c r="M69" s="378">
        <f t="shared" si="25"/>
        <v>-0.47013470456481277</v>
      </c>
      <c r="N69" s="379">
        <v>327.54</v>
      </c>
      <c r="O69" s="351">
        <v>17.35</v>
      </c>
      <c r="P69" s="352">
        <v>126.27799999999999</v>
      </c>
      <c r="Q69" s="351">
        <v>24.619999999999997</v>
      </c>
      <c r="R69" s="352">
        <f>SUM(N69:Q69)</f>
        <v>495.788</v>
      </c>
      <c r="S69" s="380">
        <f t="shared" si="36"/>
        <v>0.003239461617197329</v>
      </c>
      <c r="T69" s="350">
        <v>468.46400000000006</v>
      </c>
      <c r="U69" s="351">
        <v>53.941</v>
      </c>
      <c r="V69" s="352">
        <v>92.15299999999999</v>
      </c>
      <c r="W69" s="351">
        <v>10.098999999999998</v>
      </c>
      <c r="X69" s="352">
        <f t="shared" si="37"/>
        <v>624.6570000000002</v>
      </c>
      <c r="Y69" s="355">
        <f t="shared" si="38"/>
        <v>-0.20630361942634134</v>
      </c>
    </row>
    <row r="70" spans="1:25" s="214" customFormat="1" ht="19.5" customHeight="1" thickBot="1">
      <c r="A70" s="220" t="s">
        <v>51</v>
      </c>
      <c r="B70" s="218">
        <v>42.254000000000005</v>
      </c>
      <c r="C70" s="217">
        <v>0.151</v>
      </c>
      <c r="D70" s="216">
        <v>0</v>
      </c>
      <c r="E70" s="217">
        <v>0</v>
      </c>
      <c r="F70" s="216">
        <f t="shared" si="33"/>
        <v>42.40500000000001</v>
      </c>
      <c r="G70" s="219">
        <f t="shared" si="34"/>
        <v>0.0008297214540648849</v>
      </c>
      <c r="H70" s="218">
        <v>74.141</v>
      </c>
      <c r="I70" s="217">
        <v>0.894</v>
      </c>
      <c r="J70" s="216">
        <v>0.025</v>
      </c>
      <c r="K70" s="217"/>
      <c r="L70" s="216">
        <f t="shared" si="35"/>
        <v>75.06000000000002</v>
      </c>
      <c r="M70" s="268">
        <f t="shared" si="25"/>
        <v>-0.4350519584332534</v>
      </c>
      <c r="N70" s="271">
        <v>96.301</v>
      </c>
      <c r="O70" s="217">
        <v>0.727</v>
      </c>
      <c r="P70" s="216"/>
      <c r="Q70" s="217"/>
      <c r="R70" s="216">
        <f>SUM(N70:Q70)</f>
        <v>97.028</v>
      </c>
      <c r="S70" s="284">
        <f t="shared" si="36"/>
        <v>0.0006339775908118439</v>
      </c>
      <c r="T70" s="218">
        <v>174.386</v>
      </c>
      <c r="U70" s="217">
        <v>0.905</v>
      </c>
      <c r="V70" s="216">
        <v>0.145</v>
      </c>
      <c r="W70" s="217">
        <v>0.06</v>
      </c>
      <c r="X70" s="216">
        <f t="shared" si="37"/>
        <v>175.496</v>
      </c>
      <c r="Y70" s="215">
        <f t="shared" si="38"/>
        <v>-0.4471213019100151</v>
      </c>
    </row>
    <row r="71" ht="9" customHeight="1" thickTop="1">
      <c r="A71" s="105"/>
    </row>
    <row r="72" ht="14.25">
      <c r="A72" s="105" t="s">
        <v>50</v>
      </c>
    </row>
    <row r="73" ht="14.25">
      <c r="A73" s="112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1:Y65536 M71:M65536 Y3 M3">
    <cfRule type="cellIs" priority="4" dxfId="91" operator="lessThan" stopIfTrue="1">
      <formula>0</formula>
    </cfRule>
  </conditionalFormatting>
  <conditionalFormatting sqref="Y9:Y70 M9:M70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C1">
      <selection activeCell="A10" sqref="A10:IV10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40" t="s">
        <v>118</v>
      </c>
      <c r="B1" s="341"/>
      <c r="C1" s="341"/>
      <c r="D1" s="341"/>
      <c r="E1" s="341"/>
      <c r="Y1" s="719" t="s">
        <v>26</v>
      </c>
      <c r="Z1" s="720"/>
    </row>
    <row r="2" ht="9.75" customHeight="1" thickBot="1"/>
    <row r="3" spans="1:26" ht="24.75" customHeight="1" thickTop="1">
      <c r="A3" s="630" t="s">
        <v>115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2"/>
    </row>
    <row r="4" spans="1:26" ht="21" customHeight="1" thickBot="1">
      <c r="A4" s="644" t="s">
        <v>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6"/>
    </row>
    <row r="5" spans="1:26" s="131" customFormat="1" ht="19.5" customHeight="1" thickBot="1" thickTop="1">
      <c r="A5" s="715" t="s">
        <v>116</v>
      </c>
      <c r="B5" s="715" t="s">
        <v>117</v>
      </c>
      <c r="C5" s="648" t="s">
        <v>34</v>
      </c>
      <c r="D5" s="649"/>
      <c r="E5" s="649"/>
      <c r="F5" s="649"/>
      <c r="G5" s="649"/>
      <c r="H5" s="649"/>
      <c r="I5" s="649"/>
      <c r="J5" s="649"/>
      <c r="K5" s="650"/>
      <c r="L5" s="650"/>
      <c r="M5" s="650"/>
      <c r="N5" s="651"/>
      <c r="O5" s="652" t="s">
        <v>33</v>
      </c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51"/>
    </row>
    <row r="6" spans="1:26" s="130" customFormat="1" ht="26.25" customHeight="1" thickBot="1">
      <c r="A6" s="716"/>
      <c r="B6" s="716"/>
      <c r="C6" s="721" t="s">
        <v>154</v>
      </c>
      <c r="D6" s="722"/>
      <c r="E6" s="722"/>
      <c r="F6" s="722"/>
      <c r="G6" s="723"/>
      <c r="H6" s="637" t="s">
        <v>32</v>
      </c>
      <c r="I6" s="721" t="s">
        <v>155</v>
      </c>
      <c r="J6" s="722"/>
      <c r="K6" s="722"/>
      <c r="L6" s="722"/>
      <c r="M6" s="723"/>
      <c r="N6" s="637" t="s">
        <v>31</v>
      </c>
      <c r="O6" s="724" t="s">
        <v>156</v>
      </c>
      <c r="P6" s="722"/>
      <c r="Q6" s="722"/>
      <c r="R6" s="722"/>
      <c r="S6" s="723"/>
      <c r="T6" s="637" t="s">
        <v>32</v>
      </c>
      <c r="U6" s="724" t="s">
        <v>157</v>
      </c>
      <c r="V6" s="722"/>
      <c r="W6" s="722"/>
      <c r="X6" s="722"/>
      <c r="Y6" s="723"/>
      <c r="Z6" s="637" t="s">
        <v>31</v>
      </c>
    </row>
    <row r="7" spans="1:26" s="125" customFormat="1" ht="26.25" customHeight="1">
      <c r="A7" s="717"/>
      <c r="B7" s="717"/>
      <c r="C7" s="620" t="s">
        <v>20</v>
      </c>
      <c r="D7" s="621"/>
      <c r="E7" s="622" t="s">
        <v>19</v>
      </c>
      <c r="F7" s="623"/>
      <c r="G7" s="624" t="s">
        <v>15</v>
      </c>
      <c r="H7" s="638"/>
      <c r="I7" s="620" t="s">
        <v>20</v>
      </c>
      <c r="J7" s="621"/>
      <c r="K7" s="622" t="s">
        <v>19</v>
      </c>
      <c r="L7" s="623"/>
      <c r="M7" s="624" t="s">
        <v>15</v>
      </c>
      <c r="N7" s="638"/>
      <c r="O7" s="621" t="s">
        <v>20</v>
      </c>
      <c r="P7" s="621"/>
      <c r="Q7" s="626" t="s">
        <v>19</v>
      </c>
      <c r="R7" s="621"/>
      <c r="S7" s="624" t="s">
        <v>15</v>
      </c>
      <c r="T7" s="638"/>
      <c r="U7" s="627" t="s">
        <v>20</v>
      </c>
      <c r="V7" s="623"/>
      <c r="W7" s="622" t="s">
        <v>19</v>
      </c>
      <c r="X7" s="643"/>
      <c r="Y7" s="624" t="s">
        <v>15</v>
      </c>
      <c r="Z7" s="638"/>
    </row>
    <row r="8" spans="1:26" s="125" customFormat="1" ht="31.5" thickBot="1">
      <c r="A8" s="718"/>
      <c r="B8" s="718"/>
      <c r="C8" s="128" t="s">
        <v>17</v>
      </c>
      <c r="D8" s="126" t="s">
        <v>16</v>
      </c>
      <c r="E8" s="127" t="s">
        <v>17</v>
      </c>
      <c r="F8" s="126" t="s">
        <v>16</v>
      </c>
      <c r="G8" s="625"/>
      <c r="H8" s="639"/>
      <c r="I8" s="128" t="s">
        <v>17</v>
      </c>
      <c r="J8" s="126" t="s">
        <v>16</v>
      </c>
      <c r="K8" s="127" t="s">
        <v>17</v>
      </c>
      <c r="L8" s="126" t="s">
        <v>16</v>
      </c>
      <c r="M8" s="625"/>
      <c r="N8" s="639"/>
      <c r="O8" s="129" t="s">
        <v>17</v>
      </c>
      <c r="P8" s="126" t="s">
        <v>16</v>
      </c>
      <c r="Q8" s="127" t="s">
        <v>17</v>
      </c>
      <c r="R8" s="126" t="s">
        <v>16</v>
      </c>
      <c r="S8" s="625"/>
      <c r="T8" s="639"/>
      <c r="U8" s="128" t="s">
        <v>17</v>
      </c>
      <c r="V8" s="126" t="s">
        <v>16</v>
      </c>
      <c r="W8" s="127" t="s">
        <v>17</v>
      </c>
      <c r="X8" s="126" t="s">
        <v>16</v>
      </c>
      <c r="Y8" s="625"/>
      <c r="Z8" s="639"/>
    </row>
    <row r="9" spans="1:26" s="114" customFormat="1" ht="18" customHeight="1" thickBot="1" thickTop="1">
      <c r="A9" s="124" t="s">
        <v>22</v>
      </c>
      <c r="B9" s="241"/>
      <c r="C9" s="123">
        <f>SUM(C10:C66)</f>
        <v>1924243</v>
      </c>
      <c r="D9" s="117">
        <f>SUM(D10:D66)</f>
        <v>1924243</v>
      </c>
      <c r="E9" s="118">
        <f>SUM(E10:E66)</f>
        <v>61131</v>
      </c>
      <c r="F9" s="117">
        <f>SUM(F10:F66)</f>
        <v>61131</v>
      </c>
      <c r="G9" s="116">
        <f>SUM(C9:F9)</f>
        <v>3970748</v>
      </c>
      <c r="H9" s="120">
        <f>G9/$G$9</f>
        <v>1</v>
      </c>
      <c r="I9" s="119">
        <f>SUM(I10:I66)</f>
        <v>1867326</v>
      </c>
      <c r="J9" s="117">
        <f>SUM(J10:J66)</f>
        <v>1867326</v>
      </c>
      <c r="K9" s="118">
        <f>SUM(K10:K66)</f>
        <v>64780</v>
      </c>
      <c r="L9" s="117">
        <f>SUM(L10:L66)</f>
        <v>64780</v>
      </c>
      <c r="M9" s="116">
        <f>SUM(I9:L9)</f>
        <v>3864212</v>
      </c>
      <c r="N9" s="122">
        <f>IF(ISERROR(G9/M9-1),"         /0",(G9/M9-1))</f>
        <v>0.027569915936289213</v>
      </c>
      <c r="O9" s="121">
        <f>SUM(O10:O66)</f>
        <v>5660812</v>
      </c>
      <c r="P9" s="117">
        <f>SUM(P10:P66)</f>
        <v>5660812</v>
      </c>
      <c r="Q9" s="118">
        <f>SUM(Q10:Q66)</f>
        <v>194641</v>
      </c>
      <c r="R9" s="117">
        <f>SUM(R10:R66)</f>
        <v>194641</v>
      </c>
      <c r="S9" s="116">
        <f>SUM(O9:R9)</f>
        <v>11710906</v>
      </c>
      <c r="T9" s="120">
        <f>S9/$S$9</f>
        <v>1</v>
      </c>
      <c r="U9" s="119">
        <f>SUM(U10:U66)</f>
        <v>5546344</v>
      </c>
      <c r="V9" s="117">
        <f>SUM(V10:V66)</f>
        <v>5546344</v>
      </c>
      <c r="W9" s="118">
        <f>SUM(W10:W66)</f>
        <v>206259</v>
      </c>
      <c r="X9" s="117">
        <f>SUM(X10:X66)</f>
        <v>206259</v>
      </c>
      <c r="Y9" s="116">
        <f>SUM(U9:X9)</f>
        <v>11505206</v>
      </c>
      <c r="Z9" s="115">
        <f>IF(ISERROR(S9/Y9-1),"         /0",(S9/Y9-1))</f>
        <v>0.01787886283826645</v>
      </c>
    </row>
    <row r="10" spans="1:26" ht="21" customHeight="1" thickTop="1">
      <c r="A10" s="392" t="s">
        <v>392</v>
      </c>
      <c r="B10" s="393" t="s">
        <v>393</v>
      </c>
      <c r="C10" s="394">
        <v>680587</v>
      </c>
      <c r="D10" s="395">
        <v>699193</v>
      </c>
      <c r="E10" s="396">
        <v>10537</v>
      </c>
      <c r="F10" s="395">
        <v>10733</v>
      </c>
      <c r="G10" s="397">
        <f aca="true" t="shared" si="0" ref="G10:G66">SUM(C10:F10)</f>
        <v>1401050</v>
      </c>
      <c r="H10" s="398">
        <f>G10/$G$9</f>
        <v>0.35284283968662833</v>
      </c>
      <c r="I10" s="399">
        <v>681003</v>
      </c>
      <c r="J10" s="395">
        <v>685382</v>
      </c>
      <c r="K10" s="396">
        <v>12679</v>
      </c>
      <c r="L10" s="395">
        <v>13703</v>
      </c>
      <c r="M10" s="397">
        <f>SUM(I10:L10)</f>
        <v>1392767</v>
      </c>
      <c r="N10" s="400">
        <f>IF(ISERROR(G10/M10-1),"         /0",(G10/M10-1))</f>
        <v>0.005947154118384423</v>
      </c>
      <c r="O10" s="394">
        <v>1950119</v>
      </c>
      <c r="P10" s="395">
        <v>2068416</v>
      </c>
      <c r="Q10" s="396">
        <v>34233</v>
      </c>
      <c r="R10" s="395">
        <v>36083</v>
      </c>
      <c r="S10" s="397">
        <f>SUM(O10:R10)</f>
        <v>4088851</v>
      </c>
      <c r="T10" s="398">
        <f>S10/$S$9</f>
        <v>0.3491489898390441</v>
      </c>
      <c r="U10" s="399">
        <v>1945924</v>
      </c>
      <c r="V10" s="395">
        <v>2072356</v>
      </c>
      <c r="W10" s="396">
        <v>40580</v>
      </c>
      <c r="X10" s="395">
        <v>40896</v>
      </c>
      <c r="Y10" s="397">
        <f>SUM(U10:X10)</f>
        <v>4099756</v>
      </c>
      <c r="Z10" s="401">
        <f>IF(ISERROR(S10/Y10-1),"         /0",IF(S10/Y10&gt;5,"  *  ",(S10/Y10-1)))</f>
        <v>-0.002659914394905427</v>
      </c>
    </row>
    <row r="11" spans="1:26" ht="21" customHeight="1">
      <c r="A11" s="402" t="s">
        <v>394</v>
      </c>
      <c r="B11" s="403" t="s">
        <v>395</v>
      </c>
      <c r="C11" s="404">
        <v>250613</v>
      </c>
      <c r="D11" s="405">
        <v>249360</v>
      </c>
      <c r="E11" s="406">
        <v>2005</v>
      </c>
      <c r="F11" s="405">
        <v>2420</v>
      </c>
      <c r="G11" s="407">
        <f t="shared" si="0"/>
        <v>504398</v>
      </c>
      <c r="H11" s="408">
        <f>G11/$G$9</f>
        <v>0.12702845912155594</v>
      </c>
      <c r="I11" s="409">
        <v>234329</v>
      </c>
      <c r="J11" s="405">
        <v>235898</v>
      </c>
      <c r="K11" s="406">
        <v>2689</v>
      </c>
      <c r="L11" s="405">
        <v>2781</v>
      </c>
      <c r="M11" s="407">
        <f>SUM(I11:L11)</f>
        <v>475697</v>
      </c>
      <c r="N11" s="410">
        <f>IF(ISERROR(G11/M11-1),"         /0",(G11/M11-1))</f>
        <v>0.06033462477165097</v>
      </c>
      <c r="O11" s="404">
        <v>731834</v>
      </c>
      <c r="P11" s="405">
        <v>723874</v>
      </c>
      <c r="Q11" s="406">
        <v>8164</v>
      </c>
      <c r="R11" s="405">
        <v>8700</v>
      </c>
      <c r="S11" s="407">
        <f>SUM(O11:R11)</f>
        <v>1472572</v>
      </c>
      <c r="T11" s="408">
        <f>S11/$S$9</f>
        <v>0.12574364442853525</v>
      </c>
      <c r="U11" s="409">
        <v>682935</v>
      </c>
      <c r="V11" s="405">
        <v>676686</v>
      </c>
      <c r="W11" s="406">
        <v>9186</v>
      </c>
      <c r="X11" s="405">
        <v>10055</v>
      </c>
      <c r="Y11" s="407">
        <f>SUM(U11:X11)</f>
        <v>1378862</v>
      </c>
      <c r="Z11" s="411">
        <f>IF(ISERROR(S11/Y11-1),"         /0",IF(S11/Y11&gt;5,"  *  ",(S11/Y11-1)))</f>
        <v>0.06796184099641578</v>
      </c>
    </row>
    <row r="12" spans="1:26" ht="21" customHeight="1">
      <c r="A12" s="402" t="s">
        <v>396</v>
      </c>
      <c r="B12" s="403" t="s">
        <v>397</v>
      </c>
      <c r="C12" s="404">
        <v>180572</v>
      </c>
      <c r="D12" s="405">
        <v>179634</v>
      </c>
      <c r="E12" s="406">
        <v>3254</v>
      </c>
      <c r="F12" s="405">
        <v>3166</v>
      </c>
      <c r="G12" s="407">
        <f t="shared" si="0"/>
        <v>366626</v>
      </c>
      <c r="H12" s="408">
        <f>G12/$G$9</f>
        <v>0.09233172188212398</v>
      </c>
      <c r="I12" s="409">
        <v>175633</v>
      </c>
      <c r="J12" s="405">
        <v>174249</v>
      </c>
      <c r="K12" s="406">
        <v>3382</v>
      </c>
      <c r="L12" s="405">
        <v>3766</v>
      </c>
      <c r="M12" s="407">
        <f>SUM(I12:L12)</f>
        <v>357030</v>
      </c>
      <c r="N12" s="410">
        <f>IF(ISERROR(G12/M12-1),"         /0",(G12/M12-1))</f>
        <v>0.026877293224659038</v>
      </c>
      <c r="O12" s="404">
        <v>528741</v>
      </c>
      <c r="P12" s="405">
        <v>517266</v>
      </c>
      <c r="Q12" s="406">
        <v>10080</v>
      </c>
      <c r="R12" s="405">
        <v>9129</v>
      </c>
      <c r="S12" s="407">
        <f>SUM(O12:R12)</f>
        <v>1065216</v>
      </c>
      <c r="T12" s="408">
        <f>S12/$S$9</f>
        <v>0.09095931604266996</v>
      </c>
      <c r="U12" s="409">
        <v>505558</v>
      </c>
      <c r="V12" s="405">
        <v>488046</v>
      </c>
      <c r="W12" s="406">
        <v>11779</v>
      </c>
      <c r="X12" s="405">
        <v>12963</v>
      </c>
      <c r="Y12" s="407">
        <f>SUM(U12:X12)</f>
        <v>1018346</v>
      </c>
      <c r="Z12" s="411">
        <f>IF(ISERROR(S12/Y12-1),"         /0",IF(S12/Y12&gt;5,"  *  ",(S12/Y12-1)))</f>
        <v>0.04602561408401473</v>
      </c>
    </row>
    <row r="13" spans="1:26" ht="21" customHeight="1">
      <c r="A13" s="402" t="s">
        <v>398</v>
      </c>
      <c r="B13" s="403" t="s">
        <v>399</v>
      </c>
      <c r="C13" s="404">
        <v>164460</v>
      </c>
      <c r="D13" s="405">
        <v>159662</v>
      </c>
      <c r="E13" s="406">
        <v>1028</v>
      </c>
      <c r="F13" s="405">
        <v>1060</v>
      </c>
      <c r="G13" s="407">
        <f t="shared" si="0"/>
        <v>326210</v>
      </c>
      <c r="H13" s="408">
        <f>G13/$G$9</f>
        <v>0.08215328698774135</v>
      </c>
      <c r="I13" s="409">
        <v>145169</v>
      </c>
      <c r="J13" s="405">
        <v>145488</v>
      </c>
      <c r="K13" s="406">
        <v>559</v>
      </c>
      <c r="L13" s="405">
        <v>574</v>
      </c>
      <c r="M13" s="407">
        <f>SUM(I13:L13)</f>
        <v>291790</v>
      </c>
      <c r="N13" s="410">
        <f>IF(ISERROR(G13/M13-1),"         /0",(G13/M13-1))</f>
        <v>0.11796154768840594</v>
      </c>
      <c r="O13" s="404">
        <v>499789</v>
      </c>
      <c r="P13" s="405">
        <v>484128</v>
      </c>
      <c r="Q13" s="406">
        <v>2418</v>
      </c>
      <c r="R13" s="405">
        <v>2974</v>
      </c>
      <c r="S13" s="407">
        <f>SUM(O13:R13)</f>
        <v>989309</v>
      </c>
      <c r="T13" s="408">
        <f>S13/$S$9</f>
        <v>0.08447758012915482</v>
      </c>
      <c r="U13" s="409">
        <v>459967</v>
      </c>
      <c r="V13" s="405">
        <v>444265</v>
      </c>
      <c r="W13" s="406">
        <v>1184</v>
      </c>
      <c r="X13" s="405">
        <v>1142</v>
      </c>
      <c r="Y13" s="407">
        <f>SUM(U13:X13)</f>
        <v>906558</v>
      </c>
      <c r="Z13" s="411">
        <f>IF(ISERROR(S13/Y13-1),"         /0",IF(S13/Y13&gt;5,"  *  ",(S13/Y13-1)))</f>
        <v>0.09128042552158822</v>
      </c>
    </row>
    <row r="14" spans="1:26" ht="21" customHeight="1">
      <c r="A14" s="402" t="s">
        <v>400</v>
      </c>
      <c r="B14" s="403" t="s">
        <v>401</v>
      </c>
      <c r="C14" s="404">
        <v>100190</v>
      </c>
      <c r="D14" s="405">
        <v>97051</v>
      </c>
      <c r="E14" s="406">
        <v>3029</v>
      </c>
      <c r="F14" s="405">
        <v>3203</v>
      </c>
      <c r="G14" s="407">
        <f t="shared" si="0"/>
        <v>203473</v>
      </c>
      <c r="H14" s="408">
        <f>G14/$G$9</f>
        <v>0.05124298998576591</v>
      </c>
      <c r="I14" s="409">
        <v>105772</v>
      </c>
      <c r="J14" s="405">
        <v>105849</v>
      </c>
      <c r="K14" s="406">
        <v>2724</v>
      </c>
      <c r="L14" s="405">
        <v>2493</v>
      </c>
      <c r="M14" s="407">
        <f>SUM(I14:L14)</f>
        <v>216838</v>
      </c>
      <c r="N14" s="410">
        <f>IF(ISERROR(G14/M14-1),"         /0",(G14/M14-1))</f>
        <v>-0.06163587563065509</v>
      </c>
      <c r="O14" s="404">
        <v>302308</v>
      </c>
      <c r="P14" s="405">
        <v>290840</v>
      </c>
      <c r="Q14" s="406">
        <v>7886</v>
      </c>
      <c r="R14" s="405">
        <v>8448</v>
      </c>
      <c r="S14" s="407">
        <f>SUM(O14:R14)</f>
        <v>609482</v>
      </c>
      <c r="T14" s="408">
        <f>S14/$S$9</f>
        <v>0.052043966538541084</v>
      </c>
      <c r="U14" s="409">
        <v>321730</v>
      </c>
      <c r="V14" s="405">
        <v>300519</v>
      </c>
      <c r="W14" s="406">
        <v>5585</v>
      </c>
      <c r="X14" s="405">
        <v>6855</v>
      </c>
      <c r="Y14" s="407">
        <f>SUM(U14:X14)</f>
        <v>634689</v>
      </c>
      <c r="Z14" s="411">
        <f>IF(ISERROR(S14/Y14-1),"         /0",IF(S14/Y14&gt;5,"  *  ",(S14/Y14-1)))</f>
        <v>-0.03971551421247255</v>
      </c>
    </row>
    <row r="15" spans="1:26" ht="21" customHeight="1">
      <c r="A15" s="402" t="s">
        <v>402</v>
      </c>
      <c r="B15" s="403" t="s">
        <v>403</v>
      </c>
      <c r="C15" s="404">
        <v>72832</v>
      </c>
      <c r="D15" s="405">
        <v>73981</v>
      </c>
      <c r="E15" s="406">
        <v>12836</v>
      </c>
      <c r="F15" s="405">
        <v>13200</v>
      </c>
      <c r="G15" s="407">
        <f aca="true" t="shared" si="1" ref="G15:G21">SUM(C15:F15)</f>
        <v>172849</v>
      </c>
      <c r="H15" s="408">
        <f aca="true" t="shared" si="2" ref="H15:H21">G15/$G$9</f>
        <v>0.04353058919881091</v>
      </c>
      <c r="I15" s="409">
        <v>65632</v>
      </c>
      <c r="J15" s="405">
        <v>65215</v>
      </c>
      <c r="K15" s="406">
        <v>14004</v>
      </c>
      <c r="L15" s="405">
        <v>13242</v>
      </c>
      <c r="M15" s="407">
        <f aca="true" t="shared" si="3" ref="M15:M21">SUM(I15:L15)</f>
        <v>158093</v>
      </c>
      <c r="N15" s="410">
        <f aca="true" t="shared" si="4" ref="N15:N21">IF(ISERROR(G15/M15-1),"         /0",(G15/M15-1))</f>
        <v>0.09333746592195724</v>
      </c>
      <c r="O15" s="404">
        <v>225653</v>
      </c>
      <c r="P15" s="405">
        <v>220754</v>
      </c>
      <c r="Q15" s="406">
        <v>44568</v>
      </c>
      <c r="R15" s="405">
        <v>44435</v>
      </c>
      <c r="S15" s="407">
        <f aca="true" t="shared" si="5" ref="S15:S21">SUM(O15:R15)</f>
        <v>535410</v>
      </c>
      <c r="T15" s="408">
        <f aca="true" t="shared" si="6" ref="T15:T21">S15/$S$9</f>
        <v>0.04571892217391208</v>
      </c>
      <c r="U15" s="409">
        <v>206998</v>
      </c>
      <c r="V15" s="405">
        <v>201554</v>
      </c>
      <c r="W15" s="406">
        <v>48274</v>
      </c>
      <c r="X15" s="405">
        <v>46082</v>
      </c>
      <c r="Y15" s="407">
        <f aca="true" t="shared" si="7" ref="Y15:Y21">SUM(U15:X15)</f>
        <v>502908</v>
      </c>
      <c r="Z15" s="411">
        <f aca="true" t="shared" si="8" ref="Z15:Z21">IF(ISERROR(S15/Y15-1),"         /0",IF(S15/Y15&gt;5,"  *  ",(S15/Y15-1)))</f>
        <v>0.06462812283757668</v>
      </c>
    </row>
    <row r="16" spans="1:26" ht="21" customHeight="1">
      <c r="A16" s="402" t="s">
        <v>404</v>
      </c>
      <c r="B16" s="403" t="s">
        <v>405</v>
      </c>
      <c r="C16" s="404">
        <v>64746</v>
      </c>
      <c r="D16" s="405">
        <v>63160</v>
      </c>
      <c r="E16" s="406">
        <v>1223</v>
      </c>
      <c r="F16" s="405">
        <v>1159</v>
      </c>
      <c r="G16" s="407">
        <f t="shared" si="1"/>
        <v>130288</v>
      </c>
      <c r="H16" s="408">
        <f t="shared" si="2"/>
        <v>0.03281195381827303</v>
      </c>
      <c r="I16" s="409">
        <v>64246</v>
      </c>
      <c r="J16" s="405">
        <v>63706</v>
      </c>
      <c r="K16" s="406">
        <v>999</v>
      </c>
      <c r="L16" s="405">
        <v>1063</v>
      </c>
      <c r="M16" s="407">
        <f t="shared" si="3"/>
        <v>130014</v>
      </c>
      <c r="N16" s="410">
        <f t="shared" si="4"/>
        <v>0.0021074653498853735</v>
      </c>
      <c r="O16" s="404">
        <v>189343</v>
      </c>
      <c r="P16" s="405">
        <v>180869</v>
      </c>
      <c r="Q16" s="406">
        <v>4101</v>
      </c>
      <c r="R16" s="405">
        <v>3828</v>
      </c>
      <c r="S16" s="407">
        <f t="shared" si="5"/>
        <v>378141</v>
      </c>
      <c r="T16" s="408">
        <f t="shared" si="6"/>
        <v>0.032289645224716175</v>
      </c>
      <c r="U16" s="409">
        <v>193261</v>
      </c>
      <c r="V16" s="405">
        <v>186493</v>
      </c>
      <c r="W16" s="406">
        <v>3342</v>
      </c>
      <c r="X16" s="405">
        <v>3726</v>
      </c>
      <c r="Y16" s="407">
        <f t="shared" si="7"/>
        <v>386822</v>
      </c>
      <c r="Z16" s="411">
        <f t="shared" si="8"/>
        <v>-0.022441846637471508</v>
      </c>
    </row>
    <row r="17" spans="1:26" ht="21" customHeight="1">
      <c r="A17" s="402" t="s">
        <v>406</v>
      </c>
      <c r="B17" s="403" t="s">
        <v>407</v>
      </c>
      <c r="C17" s="404">
        <v>64746</v>
      </c>
      <c r="D17" s="405">
        <v>62905</v>
      </c>
      <c r="E17" s="406">
        <v>424</v>
      </c>
      <c r="F17" s="405">
        <v>153</v>
      </c>
      <c r="G17" s="407">
        <f t="shared" si="1"/>
        <v>128228</v>
      </c>
      <c r="H17" s="408">
        <f t="shared" si="2"/>
        <v>0.0322931598781892</v>
      </c>
      <c r="I17" s="409">
        <v>55741</v>
      </c>
      <c r="J17" s="405">
        <v>55981</v>
      </c>
      <c r="K17" s="406">
        <v>1717</v>
      </c>
      <c r="L17" s="405">
        <v>1448</v>
      </c>
      <c r="M17" s="407">
        <f t="shared" si="3"/>
        <v>114887</v>
      </c>
      <c r="N17" s="410">
        <f t="shared" si="4"/>
        <v>0.11612279892416022</v>
      </c>
      <c r="O17" s="404">
        <v>205600</v>
      </c>
      <c r="P17" s="405">
        <v>193698</v>
      </c>
      <c r="Q17" s="406">
        <v>1094</v>
      </c>
      <c r="R17" s="405">
        <v>949</v>
      </c>
      <c r="S17" s="407">
        <f t="shared" si="5"/>
        <v>401341</v>
      </c>
      <c r="T17" s="408">
        <f t="shared" si="6"/>
        <v>0.03427070458938019</v>
      </c>
      <c r="U17" s="409">
        <v>185017</v>
      </c>
      <c r="V17" s="405">
        <v>179212</v>
      </c>
      <c r="W17" s="406">
        <v>2337</v>
      </c>
      <c r="X17" s="405">
        <v>1981</v>
      </c>
      <c r="Y17" s="407">
        <f t="shared" si="7"/>
        <v>368547</v>
      </c>
      <c r="Z17" s="411">
        <f t="shared" si="8"/>
        <v>0.08898186662759433</v>
      </c>
    </row>
    <row r="18" spans="1:26" ht="21" customHeight="1">
      <c r="A18" s="402" t="s">
        <v>408</v>
      </c>
      <c r="B18" s="403" t="s">
        <v>409</v>
      </c>
      <c r="C18" s="404">
        <v>57036</v>
      </c>
      <c r="D18" s="405">
        <v>54809</v>
      </c>
      <c r="E18" s="406">
        <v>2149</v>
      </c>
      <c r="F18" s="405">
        <v>1632</v>
      </c>
      <c r="G18" s="407">
        <f t="shared" si="1"/>
        <v>115626</v>
      </c>
      <c r="H18" s="408">
        <f t="shared" si="2"/>
        <v>0.029119450541812274</v>
      </c>
      <c r="I18" s="409">
        <v>55182</v>
      </c>
      <c r="J18" s="405">
        <v>53710</v>
      </c>
      <c r="K18" s="406">
        <v>1945</v>
      </c>
      <c r="L18" s="405">
        <v>1952</v>
      </c>
      <c r="M18" s="407">
        <f t="shared" si="3"/>
        <v>112789</v>
      </c>
      <c r="N18" s="410">
        <f t="shared" si="4"/>
        <v>0.02515316209914098</v>
      </c>
      <c r="O18" s="404">
        <v>159376</v>
      </c>
      <c r="P18" s="405">
        <v>150377</v>
      </c>
      <c r="Q18" s="406">
        <v>6331</v>
      </c>
      <c r="R18" s="405">
        <v>5762</v>
      </c>
      <c r="S18" s="407">
        <f t="shared" si="5"/>
        <v>321846</v>
      </c>
      <c r="T18" s="408">
        <f t="shared" si="6"/>
        <v>0.02748258759826097</v>
      </c>
      <c r="U18" s="409">
        <v>161560</v>
      </c>
      <c r="V18" s="405">
        <v>154555</v>
      </c>
      <c r="W18" s="406">
        <v>6159</v>
      </c>
      <c r="X18" s="405">
        <v>5209</v>
      </c>
      <c r="Y18" s="407">
        <f t="shared" si="7"/>
        <v>327483</v>
      </c>
      <c r="Z18" s="411">
        <f t="shared" si="8"/>
        <v>-0.017213107245261594</v>
      </c>
    </row>
    <row r="19" spans="1:26" ht="21" customHeight="1">
      <c r="A19" s="402" t="s">
        <v>410</v>
      </c>
      <c r="B19" s="403" t="s">
        <v>411</v>
      </c>
      <c r="C19" s="404">
        <v>42391</v>
      </c>
      <c r="D19" s="405">
        <v>42235</v>
      </c>
      <c r="E19" s="406">
        <v>939</v>
      </c>
      <c r="F19" s="405">
        <v>1081</v>
      </c>
      <c r="G19" s="407">
        <f t="shared" si="1"/>
        <v>86646</v>
      </c>
      <c r="H19" s="408">
        <f t="shared" si="2"/>
        <v>0.021821077540050388</v>
      </c>
      <c r="I19" s="409">
        <v>36277</v>
      </c>
      <c r="J19" s="405">
        <v>36986</v>
      </c>
      <c r="K19" s="406">
        <v>2377</v>
      </c>
      <c r="L19" s="405">
        <v>2416</v>
      </c>
      <c r="M19" s="407">
        <f t="shared" si="3"/>
        <v>78056</v>
      </c>
      <c r="N19" s="410">
        <f t="shared" si="4"/>
        <v>0.11004919544942093</v>
      </c>
      <c r="O19" s="404">
        <v>121262</v>
      </c>
      <c r="P19" s="405">
        <v>126395</v>
      </c>
      <c r="Q19" s="406">
        <v>4048</v>
      </c>
      <c r="R19" s="405">
        <v>5377</v>
      </c>
      <c r="S19" s="407">
        <f t="shared" si="5"/>
        <v>257082</v>
      </c>
      <c r="T19" s="408">
        <f t="shared" si="6"/>
        <v>0.021952357913213545</v>
      </c>
      <c r="U19" s="409">
        <v>112812</v>
      </c>
      <c r="V19" s="405">
        <v>119028</v>
      </c>
      <c r="W19" s="406">
        <v>6881</v>
      </c>
      <c r="X19" s="405">
        <v>8062</v>
      </c>
      <c r="Y19" s="407">
        <f t="shared" si="7"/>
        <v>246783</v>
      </c>
      <c r="Z19" s="411">
        <f t="shared" si="8"/>
        <v>0.041733020507895624</v>
      </c>
    </row>
    <row r="20" spans="1:26" ht="21" customHeight="1">
      <c r="A20" s="402" t="s">
        <v>412</v>
      </c>
      <c r="B20" s="403" t="s">
        <v>413</v>
      </c>
      <c r="C20" s="404">
        <v>36672</v>
      </c>
      <c r="D20" s="405">
        <v>36232</v>
      </c>
      <c r="E20" s="406">
        <v>16</v>
      </c>
      <c r="F20" s="405">
        <v>38</v>
      </c>
      <c r="G20" s="407">
        <f t="shared" si="1"/>
        <v>72958</v>
      </c>
      <c r="H20" s="408">
        <f t="shared" si="2"/>
        <v>0.01837386809739626</v>
      </c>
      <c r="I20" s="409">
        <v>37061</v>
      </c>
      <c r="J20" s="405">
        <v>37244</v>
      </c>
      <c r="K20" s="406">
        <v>10</v>
      </c>
      <c r="L20" s="405">
        <v>13</v>
      </c>
      <c r="M20" s="407">
        <f t="shared" si="3"/>
        <v>74328</v>
      </c>
      <c r="N20" s="410">
        <f t="shared" si="4"/>
        <v>-0.01843181573565822</v>
      </c>
      <c r="O20" s="404">
        <v>117994</v>
      </c>
      <c r="P20" s="405">
        <v>105675</v>
      </c>
      <c r="Q20" s="406">
        <v>381</v>
      </c>
      <c r="R20" s="405">
        <v>87</v>
      </c>
      <c r="S20" s="407">
        <f t="shared" si="5"/>
        <v>224137</v>
      </c>
      <c r="T20" s="408">
        <f t="shared" si="6"/>
        <v>0.01913916822490079</v>
      </c>
      <c r="U20" s="409">
        <v>118094</v>
      </c>
      <c r="V20" s="405">
        <v>107464</v>
      </c>
      <c r="W20" s="406">
        <v>421</v>
      </c>
      <c r="X20" s="405">
        <v>58</v>
      </c>
      <c r="Y20" s="407">
        <f t="shared" si="7"/>
        <v>226037</v>
      </c>
      <c r="Z20" s="411">
        <f t="shared" si="8"/>
        <v>-0.008405703491021432</v>
      </c>
    </row>
    <row r="21" spans="1:26" ht="21" customHeight="1">
      <c r="A21" s="402" t="s">
        <v>414</v>
      </c>
      <c r="B21" s="403" t="s">
        <v>415</v>
      </c>
      <c r="C21" s="404">
        <v>34999</v>
      </c>
      <c r="D21" s="405">
        <v>33956</v>
      </c>
      <c r="E21" s="406">
        <v>289</v>
      </c>
      <c r="F21" s="405">
        <v>337</v>
      </c>
      <c r="G21" s="407">
        <f t="shared" si="1"/>
        <v>69581</v>
      </c>
      <c r="H21" s="408">
        <f t="shared" si="2"/>
        <v>0.017523398614064656</v>
      </c>
      <c r="I21" s="409">
        <v>40141</v>
      </c>
      <c r="J21" s="405">
        <v>40287</v>
      </c>
      <c r="K21" s="406">
        <v>185</v>
      </c>
      <c r="L21" s="405">
        <v>176</v>
      </c>
      <c r="M21" s="407">
        <f t="shared" si="3"/>
        <v>80789</v>
      </c>
      <c r="N21" s="410">
        <f t="shared" si="4"/>
        <v>-0.13873175803636628</v>
      </c>
      <c r="O21" s="404">
        <v>108164</v>
      </c>
      <c r="P21" s="405">
        <v>104049</v>
      </c>
      <c r="Q21" s="406">
        <v>688</v>
      </c>
      <c r="R21" s="405">
        <v>668</v>
      </c>
      <c r="S21" s="407">
        <f t="shared" si="5"/>
        <v>213569</v>
      </c>
      <c r="T21" s="408">
        <f t="shared" si="6"/>
        <v>0.018236761528100387</v>
      </c>
      <c r="U21" s="409">
        <v>124955</v>
      </c>
      <c r="V21" s="405">
        <v>119141</v>
      </c>
      <c r="W21" s="406">
        <v>624</v>
      </c>
      <c r="X21" s="405">
        <v>675</v>
      </c>
      <c r="Y21" s="407">
        <f t="shared" si="7"/>
        <v>245395</v>
      </c>
      <c r="Z21" s="411">
        <f t="shared" si="8"/>
        <v>-0.12969294402901443</v>
      </c>
    </row>
    <row r="22" spans="1:26" ht="21" customHeight="1">
      <c r="A22" s="402" t="s">
        <v>416</v>
      </c>
      <c r="B22" s="403" t="s">
        <v>417</v>
      </c>
      <c r="C22" s="404">
        <v>15493</v>
      </c>
      <c r="D22" s="405">
        <v>15378</v>
      </c>
      <c r="E22" s="406">
        <v>10</v>
      </c>
      <c r="F22" s="405">
        <v>11</v>
      </c>
      <c r="G22" s="407">
        <f t="shared" si="0"/>
        <v>30892</v>
      </c>
      <c r="H22" s="408">
        <f>G22/$G$9</f>
        <v>0.007779894367509597</v>
      </c>
      <c r="I22" s="409">
        <v>16257</v>
      </c>
      <c r="J22" s="405">
        <v>15708</v>
      </c>
      <c r="K22" s="406">
        <v>326</v>
      </c>
      <c r="L22" s="405">
        <v>219</v>
      </c>
      <c r="M22" s="407">
        <f>SUM(I22:L22)</f>
        <v>32510</v>
      </c>
      <c r="N22" s="410">
        <f>IF(ISERROR(G22/M22-1),"         /0",(G22/M22-1))</f>
        <v>-0.04976930175330663</v>
      </c>
      <c r="O22" s="404">
        <v>47192</v>
      </c>
      <c r="P22" s="405">
        <v>45835</v>
      </c>
      <c r="Q22" s="406">
        <v>261</v>
      </c>
      <c r="R22" s="405">
        <v>148</v>
      </c>
      <c r="S22" s="407">
        <f>SUM(O22:R22)</f>
        <v>93436</v>
      </c>
      <c r="T22" s="408">
        <f>S22/$S$9</f>
        <v>0.007978545810204608</v>
      </c>
      <c r="U22" s="409">
        <v>51552</v>
      </c>
      <c r="V22" s="405">
        <v>47509</v>
      </c>
      <c r="W22" s="406">
        <v>337</v>
      </c>
      <c r="X22" s="405">
        <v>252</v>
      </c>
      <c r="Y22" s="407">
        <f>SUM(U22:X22)</f>
        <v>99650</v>
      </c>
      <c r="Z22" s="411">
        <f>IF(ISERROR(S22/Y22-1),"         /0",IF(S22/Y22&gt;5,"  *  ",(S22/Y22-1)))</f>
        <v>-0.06235825388861016</v>
      </c>
    </row>
    <row r="23" spans="1:26" ht="21" customHeight="1">
      <c r="A23" s="402" t="s">
        <v>418</v>
      </c>
      <c r="B23" s="403" t="s">
        <v>419</v>
      </c>
      <c r="C23" s="404">
        <v>15330</v>
      </c>
      <c r="D23" s="405">
        <v>15116</v>
      </c>
      <c r="E23" s="406">
        <v>31</v>
      </c>
      <c r="F23" s="405">
        <v>26</v>
      </c>
      <c r="G23" s="407">
        <f t="shared" si="0"/>
        <v>30503</v>
      </c>
      <c r="H23" s="408">
        <f>G23/$G$9</f>
        <v>0.0076819279390180385</v>
      </c>
      <c r="I23" s="409">
        <v>15022</v>
      </c>
      <c r="J23" s="405">
        <v>14553</v>
      </c>
      <c r="K23" s="406">
        <v>281</v>
      </c>
      <c r="L23" s="405">
        <v>269</v>
      </c>
      <c r="M23" s="407">
        <f>SUM(I23:L23)</f>
        <v>30125</v>
      </c>
      <c r="N23" s="410">
        <f>IF(ISERROR(G23/M23-1),"         /0",(G23/M23-1))</f>
        <v>0.012547717842323669</v>
      </c>
      <c r="O23" s="404">
        <v>45973</v>
      </c>
      <c r="P23" s="405">
        <v>43488</v>
      </c>
      <c r="Q23" s="406">
        <v>241</v>
      </c>
      <c r="R23" s="405">
        <v>146</v>
      </c>
      <c r="S23" s="407">
        <f>SUM(O23:R23)</f>
        <v>89848</v>
      </c>
      <c r="T23" s="408">
        <f>S23/$S$9</f>
        <v>0.007672164732600535</v>
      </c>
      <c r="U23" s="409">
        <v>46101</v>
      </c>
      <c r="V23" s="405">
        <v>41621</v>
      </c>
      <c r="W23" s="406">
        <v>467</v>
      </c>
      <c r="X23" s="405">
        <v>325</v>
      </c>
      <c r="Y23" s="407">
        <f>SUM(U23:X23)</f>
        <v>88514</v>
      </c>
      <c r="Z23" s="411">
        <f>IF(ISERROR(S23/Y23-1),"         /0",IF(S23/Y23&gt;5,"  *  ",(S23/Y23-1)))</f>
        <v>0.015071062204848884</v>
      </c>
    </row>
    <row r="24" spans="1:26" ht="21" customHeight="1">
      <c r="A24" s="402" t="s">
        <v>420</v>
      </c>
      <c r="B24" s="403" t="s">
        <v>421</v>
      </c>
      <c r="C24" s="404">
        <v>14232</v>
      </c>
      <c r="D24" s="405">
        <v>13917</v>
      </c>
      <c r="E24" s="406">
        <v>535</v>
      </c>
      <c r="F24" s="405">
        <v>447</v>
      </c>
      <c r="G24" s="407">
        <f t="shared" si="0"/>
        <v>29131</v>
      </c>
      <c r="H24" s="408">
        <f>G24/$G$9</f>
        <v>0.007336401101253467</v>
      </c>
      <c r="I24" s="409">
        <v>14196</v>
      </c>
      <c r="J24" s="405">
        <v>13245</v>
      </c>
      <c r="K24" s="406">
        <v>842</v>
      </c>
      <c r="L24" s="405">
        <v>760</v>
      </c>
      <c r="M24" s="407">
        <f>SUM(I24:L24)</f>
        <v>29043</v>
      </c>
      <c r="N24" s="410">
        <f>IF(ISERROR(G24/M24-1),"         /0",(G24/M24-1))</f>
        <v>0.003029990014805639</v>
      </c>
      <c r="O24" s="404">
        <v>45119</v>
      </c>
      <c r="P24" s="405">
        <v>40043</v>
      </c>
      <c r="Q24" s="406">
        <v>1726</v>
      </c>
      <c r="R24" s="405">
        <v>2096</v>
      </c>
      <c r="S24" s="407">
        <f>SUM(O24:R24)</f>
        <v>88984</v>
      </c>
      <c r="T24" s="408">
        <f>S24/$S$9</f>
        <v>0.007598387349364771</v>
      </c>
      <c r="U24" s="409">
        <v>45342</v>
      </c>
      <c r="V24" s="405">
        <v>39204</v>
      </c>
      <c r="W24" s="406">
        <v>2266</v>
      </c>
      <c r="X24" s="405">
        <v>3022</v>
      </c>
      <c r="Y24" s="407">
        <f>SUM(U24:X24)</f>
        <v>89834</v>
      </c>
      <c r="Z24" s="411">
        <f>IF(ISERROR(S24/Y24-1),"         /0",IF(S24/Y24&gt;5,"  *  ",(S24/Y24-1)))</f>
        <v>-0.009461896386668722</v>
      </c>
    </row>
    <row r="25" spans="1:26" ht="21" customHeight="1">
      <c r="A25" s="402" t="s">
        <v>422</v>
      </c>
      <c r="B25" s="403" t="s">
        <v>422</v>
      </c>
      <c r="C25" s="404">
        <v>13885</v>
      </c>
      <c r="D25" s="405">
        <v>13833</v>
      </c>
      <c r="E25" s="406">
        <v>391</v>
      </c>
      <c r="F25" s="405">
        <v>340</v>
      </c>
      <c r="G25" s="407">
        <f t="shared" si="0"/>
        <v>28449</v>
      </c>
      <c r="H25" s="408">
        <f aca="true" t="shared" si="9" ref="H25:H35">G25/$G$9</f>
        <v>0.0071646450492451295</v>
      </c>
      <c r="I25" s="409">
        <v>16286</v>
      </c>
      <c r="J25" s="405">
        <v>16050</v>
      </c>
      <c r="K25" s="406">
        <v>510</v>
      </c>
      <c r="L25" s="405">
        <v>544</v>
      </c>
      <c r="M25" s="407">
        <f aca="true" t="shared" si="10" ref="M25:M35">SUM(I25:L25)</f>
        <v>33390</v>
      </c>
      <c r="N25" s="410">
        <f aca="true" t="shared" si="11" ref="N25:N35">IF(ISERROR(G25/M25-1),"         /0",(G25/M25-1))</f>
        <v>-0.14797843665768196</v>
      </c>
      <c r="O25" s="404">
        <v>38867</v>
      </c>
      <c r="P25" s="405">
        <v>37694</v>
      </c>
      <c r="Q25" s="406">
        <v>1323</v>
      </c>
      <c r="R25" s="405">
        <v>1121</v>
      </c>
      <c r="S25" s="407">
        <f aca="true" t="shared" si="12" ref="S25:S35">SUM(O25:R25)</f>
        <v>79005</v>
      </c>
      <c r="T25" s="408">
        <f aca="true" t="shared" si="13" ref="T25:T35">S25/$S$9</f>
        <v>0.0067462756510896765</v>
      </c>
      <c r="U25" s="409">
        <v>49794</v>
      </c>
      <c r="V25" s="405">
        <v>47649</v>
      </c>
      <c r="W25" s="406">
        <v>1931</v>
      </c>
      <c r="X25" s="405">
        <v>1935</v>
      </c>
      <c r="Y25" s="407">
        <f aca="true" t="shared" si="14" ref="Y25:Y35">SUM(U25:X25)</f>
        <v>101309</v>
      </c>
      <c r="Z25" s="411">
        <f aca="true" t="shared" si="15" ref="Z25:Z35">IF(ISERROR(S25/Y25-1),"         /0",IF(S25/Y25&gt;5,"  *  ",(S25/Y25-1)))</f>
        <v>-0.22015813007728835</v>
      </c>
    </row>
    <row r="26" spans="1:26" ht="21" customHeight="1">
      <c r="A26" s="402" t="s">
        <v>423</v>
      </c>
      <c r="B26" s="403" t="s">
        <v>424</v>
      </c>
      <c r="C26" s="404">
        <v>12844</v>
      </c>
      <c r="D26" s="405">
        <v>12563</v>
      </c>
      <c r="E26" s="406">
        <v>380</v>
      </c>
      <c r="F26" s="405">
        <v>377</v>
      </c>
      <c r="G26" s="407">
        <f t="shared" si="0"/>
        <v>26164</v>
      </c>
      <c r="H26" s="408">
        <f t="shared" si="9"/>
        <v>0.006589186722501654</v>
      </c>
      <c r="I26" s="409">
        <v>11568</v>
      </c>
      <c r="J26" s="405">
        <v>11611</v>
      </c>
      <c r="K26" s="406">
        <v>324</v>
      </c>
      <c r="L26" s="405">
        <v>307</v>
      </c>
      <c r="M26" s="407">
        <f t="shared" si="10"/>
        <v>23810</v>
      </c>
      <c r="N26" s="410">
        <f t="shared" si="11"/>
        <v>0.09886602267954636</v>
      </c>
      <c r="O26" s="404">
        <v>35351</v>
      </c>
      <c r="P26" s="405">
        <v>33953</v>
      </c>
      <c r="Q26" s="406">
        <v>951</v>
      </c>
      <c r="R26" s="405">
        <v>921</v>
      </c>
      <c r="S26" s="407">
        <f t="shared" si="12"/>
        <v>71176</v>
      </c>
      <c r="T26" s="408">
        <f t="shared" si="13"/>
        <v>0.006077753506005428</v>
      </c>
      <c r="U26" s="409">
        <v>34730</v>
      </c>
      <c r="V26" s="405">
        <v>33459</v>
      </c>
      <c r="W26" s="406">
        <v>1021</v>
      </c>
      <c r="X26" s="405">
        <v>962</v>
      </c>
      <c r="Y26" s="407">
        <f t="shared" si="14"/>
        <v>70172</v>
      </c>
      <c r="Z26" s="411">
        <f t="shared" si="15"/>
        <v>0.014307701077352686</v>
      </c>
    </row>
    <row r="27" spans="1:26" ht="21" customHeight="1">
      <c r="A27" s="402" t="s">
        <v>425</v>
      </c>
      <c r="B27" s="403" t="s">
        <v>426</v>
      </c>
      <c r="C27" s="404">
        <v>12203</v>
      </c>
      <c r="D27" s="405">
        <v>12069</v>
      </c>
      <c r="E27" s="406">
        <v>4</v>
      </c>
      <c r="F27" s="405">
        <v>9</v>
      </c>
      <c r="G27" s="407">
        <f t="shared" si="0"/>
        <v>24285</v>
      </c>
      <c r="H27" s="408">
        <f>G27/$G$9</f>
        <v>0.006115976133464022</v>
      </c>
      <c r="I27" s="409">
        <v>12130</v>
      </c>
      <c r="J27" s="405">
        <v>12254</v>
      </c>
      <c r="K27" s="406">
        <v>8</v>
      </c>
      <c r="L27" s="405">
        <v>17</v>
      </c>
      <c r="M27" s="407">
        <f>SUM(I27:L27)</f>
        <v>24409</v>
      </c>
      <c r="N27" s="410">
        <f>IF(ISERROR(G27/M27-1),"         /0",(G27/M27-1))</f>
        <v>-0.005080093408169173</v>
      </c>
      <c r="O27" s="404">
        <v>35477</v>
      </c>
      <c r="P27" s="405">
        <v>32957</v>
      </c>
      <c r="Q27" s="406">
        <v>373</v>
      </c>
      <c r="R27" s="405">
        <v>156</v>
      </c>
      <c r="S27" s="407">
        <f>SUM(O27:R27)</f>
        <v>68963</v>
      </c>
      <c r="T27" s="408">
        <f>S27/$S$9</f>
        <v>0.00588878435195364</v>
      </c>
      <c r="U27" s="409">
        <v>36861</v>
      </c>
      <c r="V27" s="405">
        <v>35639</v>
      </c>
      <c r="W27" s="406">
        <v>281</v>
      </c>
      <c r="X27" s="405">
        <v>101</v>
      </c>
      <c r="Y27" s="407">
        <f>SUM(U27:X27)</f>
        <v>72882</v>
      </c>
      <c r="Z27" s="411">
        <f>IF(ISERROR(S27/Y27-1),"         /0",IF(S27/Y27&gt;5,"  *  ",(S27/Y27-1)))</f>
        <v>-0.0537718503882989</v>
      </c>
    </row>
    <row r="28" spans="1:26" ht="21" customHeight="1">
      <c r="A28" s="402" t="s">
        <v>427</v>
      </c>
      <c r="B28" s="403" t="s">
        <v>428</v>
      </c>
      <c r="C28" s="404">
        <v>10300</v>
      </c>
      <c r="D28" s="405">
        <v>10690</v>
      </c>
      <c r="E28" s="406">
        <v>994</v>
      </c>
      <c r="F28" s="405">
        <v>798</v>
      </c>
      <c r="G28" s="407">
        <f t="shared" si="0"/>
        <v>22782</v>
      </c>
      <c r="H28" s="408">
        <f>G28/$G$9</f>
        <v>0.005737458030577614</v>
      </c>
      <c r="I28" s="409">
        <v>8132</v>
      </c>
      <c r="J28" s="405">
        <v>7884</v>
      </c>
      <c r="K28" s="406">
        <v>841</v>
      </c>
      <c r="L28" s="405">
        <v>799</v>
      </c>
      <c r="M28" s="407">
        <f>SUM(I28:L28)</f>
        <v>17656</v>
      </c>
      <c r="N28" s="410">
        <f>IF(ISERROR(G28/M28-1),"         /0",(G28/M28-1))</f>
        <v>0.290326234707748</v>
      </c>
      <c r="O28" s="404">
        <v>33915</v>
      </c>
      <c r="P28" s="405">
        <v>34310</v>
      </c>
      <c r="Q28" s="406">
        <v>5508</v>
      </c>
      <c r="R28" s="405">
        <v>4632</v>
      </c>
      <c r="S28" s="407">
        <f>SUM(O28:R28)</f>
        <v>78365</v>
      </c>
      <c r="T28" s="408">
        <f>S28/$S$9</f>
        <v>0.006691625737581704</v>
      </c>
      <c r="U28" s="409">
        <v>24890</v>
      </c>
      <c r="V28" s="405">
        <v>25083</v>
      </c>
      <c r="W28" s="406">
        <v>7119</v>
      </c>
      <c r="X28" s="405">
        <v>6529</v>
      </c>
      <c r="Y28" s="407">
        <f>SUM(U28:X28)</f>
        <v>63621</v>
      </c>
      <c r="Z28" s="411">
        <f>IF(ISERROR(S28/Y28-1),"         /0",IF(S28/Y28&gt;5,"  *  ",(S28/Y28-1)))</f>
        <v>0.23174737901007525</v>
      </c>
    </row>
    <row r="29" spans="1:26" ht="21" customHeight="1">
      <c r="A29" s="402" t="s">
        <v>429</v>
      </c>
      <c r="B29" s="403" t="s">
        <v>430</v>
      </c>
      <c r="C29" s="404">
        <v>9072</v>
      </c>
      <c r="D29" s="405">
        <v>9002</v>
      </c>
      <c r="E29" s="406">
        <v>7</v>
      </c>
      <c r="F29" s="405">
        <v>7</v>
      </c>
      <c r="G29" s="407">
        <f t="shared" si="0"/>
        <v>18088</v>
      </c>
      <c r="H29" s="408">
        <f>G29/$G$9</f>
        <v>0.004555313003998239</v>
      </c>
      <c r="I29" s="409">
        <v>7829</v>
      </c>
      <c r="J29" s="405">
        <v>7721</v>
      </c>
      <c r="K29" s="406">
        <v>25</v>
      </c>
      <c r="L29" s="405">
        <v>31</v>
      </c>
      <c r="M29" s="407">
        <f>SUM(I29:L29)</f>
        <v>15606</v>
      </c>
      <c r="N29" s="410">
        <f>IF(ISERROR(G29/M29-1),"         /0",(G29/M29-1))</f>
        <v>0.159041394335512</v>
      </c>
      <c r="O29" s="404">
        <v>25702</v>
      </c>
      <c r="P29" s="405">
        <v>24999</v>
      </c>
      <c r="Q29" s="406">
        <v>28</v>
      </c>
      <c r="R29" s="405">
        <v>31</v>
      </c>
      <c r="S29" s="407">
        <f>SUM(O29:R29)</f>
        <v>50760</v>
      </c>
      <c r="T29" s="408">
        <f>S29/$S$9</f>
        <v>0.0043344212651010945</v>
      </c>
      <c r="U29" s="409">
        <v>24243</v>
      </c>
      <c r="V29" s="405">
        <v>23667</v>
      </c>
      <c r="W29" s="406">
        <v>84</v>
      </c>
      <c r="X29" s="405">
        <v>99</v>
      </c>
      <c r="Y29" s="407">
        <f>SUM(U29:X29)</f>
        <v>48093</v>
      </c>
      <c r="Z29" s="411">
        <f>IF(ISERROR(S29/Y29-1),"         /0",IF(S29/Y29&gt;5,"  *  ",(S29/Y29-1)))</f>
        <v>0.055455055829330746</v>
      </c>
    </row>
    <row r="30" spans="1:26" ht="21" customHeight="1">
      <c r="A30" s="402" t="s">
        <v>431</v>
      </c>
      <c r="B30" s="403" t="s">
        <v>432</v>
      </c>
      <c r="C30" s="404">
        <v>8541</v>
      </c>
      <c r="D30" s="405">
        <v>7868</v>
      </c>
      <c r="E30" s="406">
        <v>0</v>
      </c>
      <c r="F30" s="405">
        <v>17</v>
      </c>
      <c r="G30" s="407">
        <f t="shared" si="0"/>
        <v>16426</v>
      </c>
      <c r="H30" s="408">
        <f t="shared" si="9"/>
        <v>0.004136752067872351</v>
      </c>
      <c r="I30" s="409">
        <v>8952</v>
      </c>
      <c r="J30" s="405">
        <v>8372</v>
      </c>
      <c r="K30" s="406">
        <v>14</v>
      </c>
      <c r="L30" s="405">
        <v>24</v>
      </c>
      <c r="M30" s="407">
        <f t="shared" si="10"/>
        <v>17362</v>
      </c>
      <c r="N30" s="410">
        <f t="shared" si="11"/>
        <v>-0.05391083976500399</v>
      </c>
      <c r="O30" s="404">
        <v>25313</v>
      </c>
      <c r="P30" s="405">
        <v>23143</v>
      </c>
      <c r="Q30" s="406">
        <v>161</v>
      </c>
      <c r="R30" s="405">
        <v>64</v>
      </c>
      <c r="S30" s="407">
        <f t="shared" si="12"/>
        <v>48681</v>
      </c>
      <c r="T30" s="408">
        <f t="shared" si="13"/>
        <v>0.0041568944366900396</v>
      </c>
      <c r="U30" s="409">
        <v>28904</v>
      </c>
      <c r="V30" s="405">
        <v>26619</v>
      </c>
      <c r="W30" s="406">
        <v>22</v>
      </c>
      <c r="X30" s="405">
        <v>31</v>
      </c>
      <c r="Y30" s="407">
        <f t="shared" si="14"/>
        <v>55576</v>
      </c>
      <c r="Z30" s="411">
        <f t="shared" si="15"/>
        <v>-0.12406434432128977</v>
      </c>
    </row>
    <row r="31" spans="1:26" ht="21" customHeight="1">
      <c r="A31" s="402" t="s">
        <v>433</v>
      </c>
      <c r="B31" s="403" t="s">
        <v>434</v>
      </c>
      <c r="C31" s="404">
        <v>6693</v>
      </c>
      <c r="D31" s="405">
        <v>6541</v>
      </c>
      <c r="E31" s="406">
        <v>31</v>
      </c>
      <c r="F31" s="405">
        <v>29</v>
      </c>
      <c r="G31" s="407">
        <f t="shared" si="0"/>
        <v>13294</v>
      </c>
      <c r="H31" s="408">
        <f t="shared" si="9"/>
        <v>0.0033479838055701346</v>
      </c>
      <c r="I31" s="409">
        <v>5916</v>
      </c>
      <c r="J31" s="405">
        <v>5677</v>
      </c>
      <c r="K31" s="406">
        <v>29</v>
      </c>
      <c r="L31" s="405">
        <v>23</v>
      </c>
      <c r="M31" s="407">
        <f t="shared" si="10"/>
        <v>11645</v>
      </c>
      <c r="N31" s="410">
        <f t="shared" si="11"/>
        <v>0.14160583941605842</v>
      </c>
      <c r="O31" s="404">
        <v>19585</v>
      </c>
      <c r="P31" s="405">
        <v>18424</v>
      </c>
      <c r="Q31" s="406">
        <v>98</v>
      </c>
      <c r="R31" s="405">
        <v>65</v>
      </c>
      <c r="S31" s="407">
        <f t="shared" si="12"/>
        <v>38172</v>
      </c>
      <c r="T31" s="408">
        <f t="shared" si="13"/>
        <v>0.003259525778791154</v>
      </c>
      <c r="U31" s="409">
        <v>18259</v>
      </c>
      <c r="V31" s="405">
        <v>17285</v>
      </c>
      <c r="W31" s="406">
        <v>78</v>
      </c>
      <c r="X31" s="405">
        <v>75</v>
      </c>
      <c r="Y31" s="407">
        <f t="shared" si="14"/>
        <v>35697</v>
      </c>
      <c r="Z31" s="411">
        <f t="shared" si="15"/>
        <v>0.06933355744180192</v>
      </c>
    </row>
    <row r="32" spans="1:26" ht="21" customHeight="1">
      <c r="A32" s="402" t="s">
        <v>435</v>
      </c>
      <c r="B32" s="403" t="s">
        <v>436</v>
      </c>
      <c r="C32" s="404">
        <v>3486</v>
      </c>
      <c r="D32" s="405">
        <v>3431</v>
      </c>
      <c r="E32" s="406">
        <v>3119</v>
      </c>
      <c r="F32" s="405">
        <v>3233</v>
      </c>
      <c r="G32" s="407">
        <f t="shared" si="0"/>
        <v>13269</v>
      </c>
      <c r="H32" s="408">
        <f t="shared" si="9"/>
        <v>0.003341687762607952</v>
      </c>
      <c r="I32" s="409">
        <v>4317</v>
      </c>
      <c r="J32" s="405">
        <v>3505</v>
      </c>
      <c r="K32" s="406">
        <v>2870</v>
      </c>
      <c r="L32" s="405">
        <v>3074</v>
      </c>
      <c r="M32" s="407">
        <f t="shared" si="10"/>
        <v>13766</v>
      </c>
      <c r="N32" s="410">
        <f t="shared" si="11"/>
        <v>-0.036103443266017776</v>
      </c>
      <c r="O32" s="404">
        <v>10564</v>
      </c>
      <c r="P32" s="405">
        <v>9616</v>
      </c>
      <c r="Q32" s="406">
        <v>9853</v>
      </c>
      <c r="R32" s="405">
        <v>9600</v>
      </c>
      <c r="S32" s="407">
        <f t="shared" si="12"/>
        <v>39633</v>
      </c>
      <c r="T32" s="408">
        <f t="shared" si="13"/>
        <v>0.0033842812844710733</v>
      </c>
      <c r="U32" s="409">
        <v>12522</v>
      </c>
      <c r="V32" s="405">
        <v>10451</v>
      </c>
      <c r="W32" s="406">
        <v>9066</v>
      </c>
      <c r="X32" s="405">
        <v>9260</v>
      </c>
      <c r="Y32" s="407">
        <f t="shared" si="14"/>
        <v>41299</v>
      </c>
      <c r="Z32" s="411">
        <f t="shared" si="15"/>
        <v>-0.04033995980532212</v>
      </c>
    </row>
    <row r="33" spans="1:26" ht="21" customHeight="1">
      <c r="A33" s="402" t="s">
        <v>437</v>
      </c>
      <c r="B33" s="403" t="s">
        <v>438</v>
      </c>
      <c r="C33" s="404">
        <v>6367</v>
      </c>
      <c r="D33" s="405">
        <v>6098</v>
      </c>
      <c r="E33" s="406">
        <v>5</v>
      </c>
      <c r="F33" s="405">
        <v>12</v>
      </c>
      <c r="G33" s="407">
        <f t="shared" si="0"/>
        <v>12482</v>
      </c>
      <c r="H33" s="408">
        <f t="shared" si="9"/>
        <v>0.0031434883301584486</v>
      </c>
      <c r="I33" s="409">
        <v>5845</v>
      </c>
      <c r="J33" s="405">
        <v>6018</v>
      </c>
      <c r="K33" s="406">
        <v>6</v>
      </c>
      <c r="L33" s="405">
        <v>7</v>
      </c>
      <c r="M33" s="407">
        <f t="shared" si="10"/>
        <v>11876</v>
      </c>
      <c r="N33" s="410">
        <f t="shared" si="11"/>
        <v>0.05102728191310213</v>
      </c>
      <c r="O33" s="404">
        <v>19234</v>
      </c>
      <c r="P33" s="405">
        <v>17507</v>
      </c>
      <c r="Q33" s="406">
        <v>26</v>
      </c>
      <c r="R33" s="405">
        <v>38</v>
      </c>
      <c r="S33" s="407">
        <f t="shared" si="12"/>
        <v>36805</v>
      </c>
      <c r="T33" s="408">
        <f t="shared" si="13"/>
        <v>0.0031427969791577187</v>
      </c>
      <c r="U33" s="409">
        <v>18007</v>
      </c>
      <c r="V33" s="405">
        <v>16539</v>
      </c>
      <c r="W33" s="406">
        <v>39</v>
      </c>
      <c r="X33" s="405">
        <v>36</v>
      </c>
      <c r="Y33" s="407">
        <f t="shared" si="14"/>
        <v>34621</v>
      </c>
      <c r="Z33" s="411">
        <f t="shared" si="15"/>
        <v>0.06308309985269056</v>
      </c>
    </row>
    <row r="34" spans="1:26" ht="21" customHeight="1">
      <c r="A34" s="402" t="s">
        <v>439</v>
      </c>
      <c r="B34" s="403" t="s">
        <v>440</v>
      </c>
      <c r="C34" s="404">
        <v>6063</v>
      </c>
      <c r="D34" s="405">
        <v>5974</v>
      </c>
      <c r="E34" s="406">
        <v>52</v>
      </c>
      <c r="F34" s="405">
        <v>25</v>
      </c>
      <c r="G34" s="407">
        <f t="shared" si="0"/>
        <v>12114</v>
      </c>
      <c r="H34" s="408">
        <f t="shared" si="9"/>
        <v>0.0030508105777551234</v>
      </c>
      <c r="I34" s="409">
        <v>6645</v>
      </c>
      <c r="J34" s="405">
        <v>6612</v>
      </c>
      <c r="K34" s="406">
        <v>125</v>
      </c>
      <c r="L34" s="405">
        <v>116</v>
      </c>
      <c r="M34" s="407">
        <f t="shared" si="10"/>
        <v>13498</v>
      </c>
      <c r="N34" s="410">
        <f t="shared" si="11"/>
        <v>-0.10253370869758482</v>
      </c>
      <c r="O34" s="404">
        <v>16480</v>
      </c>
      <c r="P34" s="405">
        <v>15357</v>
      </c>
      <c r="Q34" s="406">
        <v>73</v>
      </c>
      <c r="R34" s="405">
        <v>48</v>
      </c>
      <c r="S34" s="407">
        <f t="shared" si="12"/>
        <v>31958</v>
      </c>
      <c r="T34" s="408">
        <f t="shared" si="13"/>
        <v>0.0027289092748246807</v>
      </c>
      <c r="U34" s="409">
        <v>20564</v>
      </c>
      <c r="V34" s="405">
        <v>19194</v>
      </c>
      <c r="W34" s="406">
        <v>313</v>
      </c>
      <c r="X34" s="405">
        <v>311</v>
      </c>
      <c r="Y34" s="407">
        <f t="shared" si="14"/>
        <v>40382</v>
      </c>
      <c r="Z34" s="411">
        <f t="shared" si="15"/>
        <v>-0.20860779555247388</v>
      </c>
    </row>
    <row r="35" spans="1:26" ht="21" customHeight="1">
      <c r="A35" s="402" t="s">
        <v>441</v>
      </c>
      <c r="B35" s="403" t="s">
        <v>442</v>
      </c>
      <c r="C35" s="404">
        <v>5620</v>
      </c>
      <c r="D35" s="405">
        <v>5372</v>
      </c>
      <c r="E35" s="406">
        <v>184</v>
      </c>
      <c r="F35" s="405">
        <v>169</v>
      </c>
      <c r="G35" s="407">
        <f t="shared" si="0"/>
        <v>11345</v>
      </c>
      <c r="H35" s="408">
        <f t="shared" si="9"/>
        <v>0.0028571442962383913</v>
      </c>
      <c r="I35" s="409">
        <v>5592</v>
      </c>
      <c r="J35" s="405">
        <v>5431</v>
      </c>
      <c r="K35" s="406">
        <v>266</v>
      </c>
      <c r="L35" s="405">
        <v>343</v>
      </c>
      <c r="M35" s="407">
        <f t="shared" si="10"/>
        <v>11632</v>
      </c>
      <c r="N35" s="410">
        <f t="shared" si="11"/>
        <v>-0.02467331499312242</v>
      </c>
      <c r="O35" s="404">
        <v>16900</v>
      </c>
      <c r="P35" s="405">
        <v>14813</v>
      </c>
      <c r="Q35" s="406">
        <v>495</v>
      </c>
      <c r="R35" s="405">
        <v>593</v>
      </c>
      <c r="S35" s="407">
        <f t="shared" si="12"/>
        <v>32801</v>
      </c>
      <c r="T35" s="408">
        <f t="shared" si="13"/>
        <v>0.0028008934577734633</v>
      </c>
      <c r="U35" s="409">
        <v>16021</v>
      </c>
      <c r="V35" s="405">
        <v>15010</v>
      </c>
      <c r="W35" s="406">
        <v>685</v>
      </c>
      <c r="X35" s="405">
        <v>824</v>
      </c>
      <c r="Y35" s="407">
        <f t="shared" si="14"/>
        <v>32540</v>
      </c>
      <c r="Z35" s="411">
        <f t="shared" si="15"/>
        <v>0.008020897357098988</v>
      </c>
    </row>
    <row r="36" spans="1:26" ht="21" customHeight="1">
      <c r="A36" s="402" t="s">
        <v>443</v>
      </c>
      <c r="B36" s="403" t="s">
        <v>444</v>
      </c>
      <c r="C36" s="404">
        <v>4803</v>
      </c>
      <c r="D36" s="405">
        <v>4720</v>
      </c>
      <c r="E36" s="406">
        <v>60</v>
      </c>
      <c r="F36" s="405">
        <v>90</v>
      </c>
      <c r="G36" s="407">
        <f t="shared" si="0"/>
        <v>9673</v>
      </c>
      <c r="H36" s="408">
        <f>G36/$G$9</f>
        <v>0.0024360649429276296</v>
      </c>
      <c r="I36" s="409">
        <v>4897</v>
      </c>
      <c r="J36" s="405">
        <v>4711</v>
      </c>
      <c r="K36" s="406">
        <v>31</v>
      </c>
      <c r="L36" s="405">
        <v>34</v>
      </c>
      <c r="M36" s="407">
        <f>SUM(I36:L36)</f>
        <v>9673</v>
      </c>
      <c r="N36" s="410">
        <f>IF(ISERROR(G36/M36-1),"         /0",(G36/M36-1))</f>
        <v>0</v>
      </c>
      <c r="O36" s="404">
        <v>14444</v>
      </c>
      <c r="P36" s="405">
        <v>13248</v>
      </c>
      <c r="Q36" s="406">
        <v>93</v>
      </c>
      <c r="R36" s="405">
        <v>124</v>
      </c>
      <c r="S36" s="407">
        <f>SUM(O36:R36)</f>
        <v>27909</v>
      </c>
      <c r="T36" s="408">
        <f>S36/$S$9</f>
        <v>0.002383163181396896</v>
      </c>
      <c r="U36" s="409">
        <v>14694</v>
      </c>
      <c r="V36" s="405">
        <v>13442</v>
      </c>
      <c r="W36" s="406">
        <v>101</v>
      </c>
      <c r="X36" s="405">
        <v>105</v>
      </c>
      <c r="Y36" s="407">
        <f>SUM(U36:X36)</f>
        <v>28342</v>
      </c>
      <c r="Z36" s="411">
        <f>IF(ISERROR(S36/Y36-1),"         /0",IF(S36/Y36&gt;5,"  *  ",(S36/Y36-1)))</f>
        <v>-0.015277679768541441</v>
      </c>
    </row>
    <row r="37" spans="1:26" ht="21" customHeight="1">
      <c r="A37" s="402" t="s">
        <v>445</v>
      </c>
      <c r="B37" s="403" t="s">
        <v>446</v>
      </c>
      <c r="C37" s="404">
        <v>4429</v>
      </c>
      <c r="D37" s="405">
        <v>4460</v>
      </c>
      <c r="E37" s="406">
        <v>161</v>
      </c>
      <c r="F37" s="405">
        <v>194</v>
      </c>
      <c r="G37" s="407">
        <f t="shared" si="0"/>
        <v>9244</v>
      </c>
      <c r="H37" s="408">
        <f>G37/$G$9</f>
        <v>0.002328024845696579</v>
      </c>
      <c r="I37" s="409">
        <v>4491</v>
      </c>
      <c r="J37" s="405">
        <v>4433</v>
      </c>
      <c r="K37" s="406">
        <v>210</v>
      </c>
      <c r="L37" s="405">
        <v>249</v>
      </c>
      <c r="M37" s="407">
        <f>SUM(I37:L37)</f>
        <v>9383</v>
      </c>
      <c r="N37" s="410">
        <f>IF(ISERROR(G37/M37-1),"         /0",(G37/M37-1))</f>
        <v>-0.014814025365021855</v>
      </c>
      <c r="O37" s="404">
        <v>12309</v>
      </c>
      <c r="P37" s="405">
        <v>12524</v>
      </c>
      <c r="Q37" s="406">
        <v>500</v>
      </c>
      <c r="R37" s="405">
        <v>589</v>
      </c>
      <c r="S37" s="407">
        <f>SUM(O37:R37)</f>
        <v>25922</v>
      </c>
      <c r="T37" s="408">
        <f>S37/$S$9</f>
        <v>0.002213492278052612</v>
      </c>
      <c r="U37" s="409">
        <v>13156</v>
      </c>
      <c r="V37" s="405">
        <v>13165</v>
      </c>
      <c r="W37" s="406">
        <v>495</v>
      </c>
      <c r="X37" s="405">
        <v>553</v>
      </c>
      <c r="Y37" s="407">
        <f>SUM(U37:X37)</f>
        <v>27369</v>
      </c>
      <c r="Z37" s="411">
        <f>IF(ISERROR(S37/Y37-1),"         /0",IF(S37/Y37&gt;5,"  *  ",(S37/Y37-1)))</f>
        <v>-0.052870035441557994</v>
      </c>
    </row>
    <row r="38" spans="1:26" ht="21" customHeight="1">
      <c r="A38" s="402" t="s">
        <v>447</v>
      </c>
      <c r="B38" s="403" t="s">
        <v>448</v>
      </c>
      <c r="C38" s="404">
        <v>3934</v>
      </c>
      <c r="D38" s="405">
        <v>3994</v>
      </c>
      <c r="E38" s="406">
        <v>93</v>
      </c>
      <c r="F38" s="405">
        <v>89</v>
      </c>
      <c r="G38" s="407">
        <f t="shared" si="0"/>
        <v>8110</v>
      </c>
      <c r="H38" s="408">
        <f>G38/$G$9</f>
        <v>0.0020424363369319835</v>
      </c>
      <c r="I38" s="409">
        <v>3112</v>
      </c>
      <c r="J38" s="405">
        <v>3152</v>
      </c>
      <c r="K38" s="406">
        <v>5</v>
      </c>
      <c r="L38" s="405">
        <v>9</v>
      </c>
      <c r="M38" s="407">
        <f>SUM(I38:L38)</f>
        <v>6278</v>
      </c>
      <c r="N38" s="410">
        <f>IF(ISERROR(G38/M38-1),"         /0",(G38/M38-1))</f>
        <v>0.29181267919719667</v>
      </c>
      <c r="O38" s="404">
        <v>10647</v>
      </c>
      <c r="P38" s="405">
        <v>10341</v>
      </c>
      <c r="Q38" s="406">
        <v>187</v>
      </c>
      <c r="R38" s="405">
        <v>247</v>
      </c>
      <c r="S38" s="407">
        <f>SUM(O38:R38)</f>
        <v>21422</v>
      </c>
      <c r="T38" s="408">
        <f>S38/$S$9</f>
        <v>0.0018292350736996779</v>
      </c>
      <c r="U38" s="409">
        <v>9221</v>
      </c>
      <c r="V38" s="405">
        <v>9241</v>
      </c>
      <c r="W38" s="406">
        <v>97</v>
      </c>
      <c r="X38" s="405">
        <v>103</v>
      </c>
      <c r="Y38" s="407">
        <f>SUM(U38:X38)</f>
        <v>18662</v>
      </c>
      <c r="Z38" s="411">
        <f>IF(ISERROR(S38/Y38-1),"         /0",IF(S38/Y38&gt;5,"  *  ",(S38/Y38-1)))</f>
        <v>0.1478941163862395</v>
      </c>
    </row>
    <row r="39" spans="1:26" ht="21" customHeight="1">
      <c r="A39" s="402" t="s">
        <v>449</v>
      </c>
      <c r="B39" s="403" t="s">
        <v>450</v>
      </c>
      <c r="C39" s="404">
        <v>3100</v>
      </c>
      <c r="D39" s="405">
        <v>3066</v>
      </c>
      <c r="E39" s="406">
        <v>19</v>
      </c>
      <c r="F39" s="405">
        <v>13</v>
      </c>
      <c r="G39" s="407">
        <f t="shared" si="0"/>
        <v>6198</v>
      </c>
      <c r="H39" s="408">
        <f>G39/$G$9</f>
        <v>0.0015609149711842706</v>
      </c>
      <c r="I39" s="409">
        <v>1986</v>
      </c>
      <c r="J39" s="405">
        <v>2077</v>
      </c>
      <c r="K39" s="406">
        <v>10</v>
      </c>
      <c r="L39" s="405">
        <v>10</v>
      </c>
      <c r="M39" s="407">
        <f>SUM(I39:L39)</f>
        <v>4083</v>
      </c>
      <c r="N39" s="410">
        <f>IF(ISERROR(G39/M39-1),"         /0",(G39/M39-1))</f>
        <v>0.5180014695077149</v>
      </c>
      <c r="O39" s="404">
        <v>10231</v>
      </c>
      <c r="P39" s="405">
        <v>9114</v>
      </c>
      <c r="Q39" s="406">
        <v>51</v>
      </c>
      <c r="R39" s="405">
        <v>40</v>
      </c>
      <c r="S39" s="407">
        <f>SUM(O39:R39)</f>
        <v>19436</v>
      </c>
      <c r="T39" s="408">
        <f>S39/$S$9</f>
        <v>0.0016596495608452498</v>
      </c>
      <c r="U39" s="409">
        <v>6716</v>
      </c>
      <c r="V39" s="405">
        <v>5929</v>
      </c>
      <c r="W39" s="406">
        <v>44</v>
      </c>
      <c r="X39" s="405">
        <v>44</v>
      </c>
      <c r="Y39" s="407">
        <f>SUM(U39:X39)</f>
        <v>12733</v>
      </c>
      <c r="Z39" s="411">
        <f>IF(ISERROR(S39/Y39-1),"         /0",IF(S39/Y39&gt;5,"  *  ",(S39/Y39-1)))</f>
        <v>0.5264273933872614</v>
      </c>
    </row>
    <row r="40" spans="1:26" ht="21" customHeight="1">
      <c r="A40" s="402" t="s">
        <v>451</v>
      </c>
      <c r="B40" s="403" t="s">
        <v>452</v>
      </c>
      <c r="C40" s="404">
        <v>0</v>
      </c>
      <c r="D40" s="405">
        <v>0</v>
      </c>
      <c r="E40" s="406">
        <v>2684</v>
      </c>
      <c r="F40" s="405">
        <v>2763</v>
      </c>
      <c r="G40" s="407">
        <f t="shared" si="0"/>
        <v>5447</v>
      </c>
      <c r="H40" s="408">
        <f>G40/$G$9</f>
        <v>0.0013717818406003101</v>
      </c>
      <c r="I40" s="409"/>
      <c r="J40" s="405"/>
      <c r="K40" s="406">
        <v>1774</v>
      </c>
      <c r="L40" s="405">
        <v>1788</v>
      </c>
      <c r="M40" s="407">
        <f>SUM(I40:L40)</f>
        <v>3562</v>
      </c>
      <c r="N40" s="410">
        <f>IF(ISERROR(G40/M40-1),"         /0",(G40/M40-1))</f>
        <v>0.5291970802919708</v>
      </c>
      <c r="O40" s="404"/>
      <c r="P40" s="405"/>
      <c r="Q40" s="406">
        <v>7244</v>
      </c>
      <c r="R40" s="405">
        <v>7458</v>
      </c>
      <c r="S40" s="407">
        <f>SUM(O40:R40)</f>
        <v>14702</v>
      </c>
      <c r="T40" s="408">
        <f>S40/$S$9</f>
        <v>0.0012554109818659633</v>
      </c>
      <c r="U40" s="409"/>
      <c r="V40" s="405"/>
      <c r="W40" s="406">
        <v>4763</v>
      </c>
      <c r="X40" s="405">
        <v>4974</v>
      </c>
      <c r="Y40" s="407">
        <f>SUM(U40:X40)</f>
        <v>9737</v>
      </c>
      <c r="Z40" s="411">
        <f>IF(ISERROR(S40/Y40-1),"         /0",IF(S40/Y40&gt;5,"  *  ",(S40/Y40-1)))</f>
        <v>0.5099106500975661</v>
      </c>
    </row>
    <row r="41" spans="1:26" ht="21" customHeight="1">
      <c r="A41" s="402" t="s">
        <v>453</v>
      </c>
      <c r="B41" s="403" t="s">
        <v>454</v>
      </c>
      <c r="C41" s="404">
        <v>1207</v>
      </c>
      <c r="D41" s="405">
        <v>1259</v>
      </c>
      <c r="E41" s="406">
        <v>1362</v>
      </c>
      <c r="F41" s="405">
        <v>1519</v>
      </c>
      <c r="G41" s="407">
        <f t="shared" si="0"/>
        <v>5347</v>
      </c>
      <c r="H41" s="408">
        <f aca="true" t="shared" si="16" ref="H41:H53">G41/$G$9</f>
        <v>0.0013465976687515803</v>
      </c>
      <c r="I41" s="409">
        <v>1147</v>
      </c>
      <c r="J41" s="405">
        <v>1135</v>
      </c>
      <c r="K41" s="406">
        <v>1128</v>
      </c>
      <c r="L41" s="405">
        <v>1259</v>
      </c>
      <c r="M41" s="407">
        <f aca="true" t="shared" si="17" ref="M41:M53">SUM(I41:L41)</f>
        <v>4669</v>
      </c>
      <c r="N41" s="410">
        <f aca="true" t="shared" si="18" ref="N41:N53">IF(ISERROR(G41/M41-1),"         /0",(G41/M41-1))</f>
        <v>0.14521310773184837</v>
      </c>
      <c r="O41" s="404">
        <v>3694</v>
      </c>
      <c r="P41" s="405">
        <v>3745</v>
      </c>
      <c r="Q41" s="406">
        <v>3391</v>
      </c>
      <c r="R41" s="405">
        <v>3498</v>
      </c>
      <c r="S41" s="407">
        <f aca="true" t="shared" si="19" ref="S41:S53">SUM(O41:R41)</f>
        <v>14328</v>
      </c>
      <c r="T41" s="408">
        <f aca="true" t="shared" si="20" ref="T41:T53">S41/$S$9</f>
        <v>0.0012234749386597415</v>
      </c>
      <c r="U41" s="409">
        <v>3611</v>
      </c>
      <c r="V41" s="405">
        <v>3449</v>
      </c>
      <c r="W41" s="406">
        <v>4161</v>
      </c>
      <c r="X41" s="405">
        <v>4117</v>
      </c>
      <c r="Y41" s="407">
        <f aca="true" t="shared" si="21" ref="Y41:Y53">SUM(U41:X41)</f>
        <v>15338</v>
      </c>
      <c r="Z41" s="411">
        <f aca="true" t="shared" si="22" ref="Z41:Z53">IF(ISERROR(S41/Y41-1),"         /0",IF(S41/Y41&gt;5,"  *  ",(S41/Y41-1)))</f>
        <v>-0.06584952405789546</v>
      </c>
    </row>
    <row r="42" spans="1:26" ht="21" customHeight="1">
      <c r="A42" s="402" t="s">
        <v>455</v>
      </c>
      <c r="B42" s="403" t="s">
        <v>456</v>
      </c>
      <c r="C42" s="404">
        <v>2187</v>
      </c>
      <c r="D42" s="405">
        <v>2059</v>
      </c>
      <c r="E42" s="406">
        <v>302</v>
      </c>
      <c r="F42" s="405">
        <v>295</v>
      </c>
      <c r="G42" s="407">
        <f t="shared" si="0"/>
        <v>4843</v>
      </c>
      <c r="H42" s="408">
        <f t="shared" si="16"/>
        <v>0.0012196694426339822</v>
      </c>
      <c r="I42" s="409">
        <v>1897</v>
      </c>
      <c r="J42" s="405">
        <v>1916</v>
      </c>
      <c r="K42" s="406">
        <v>229</v>
      </c>
      <c r="L42" s="405">
        <v>201</v>
      </c>
      <c r="M42" s="407">
        <f t="shared" si="17"/>
        <v>4243</v>
      </c>
      <c r="N42" s="410">
        <f t="shared" si="18"/>
        <v>0.14140938015555027</v>
      </c>
      <c r="O42" s="404">
        <v>6110</v>
      </c>
      <c r="P42" s="405">
        <v>5755</v>
      </c>
      <c r="Q42" s="406">
        <v>808</v>
      </c>
      <c r="R42" s="405">
        <v>767</v>
      </c>
      <c r="S42" s="407">
        <f t="shared" si="19"/>
        <v>13440</v>
      </c>
      <c r="T42" s="408">
        <f t="shared" si="20"/>
        <v>0.0011476481836674294</v>
      </c>
      <c r="U42" s="409">
        <v>5837</v>
      </c>
      <c r="V42" s="405">
        <v>5845</v>
      </c>
      <c r="W42" s="406">
        <v>714</v>
      </c>
      <c r="X42" s="405">
        <v>681</v>
      </c>
      <c r="Y42" s="407">
        <f t="shared" si="21"/>
        <v>13077</v>
      </c>
      <c r="Z42" s="411">
        <f t="shared" si="22"/>
        <v>0.02775866024317497</v>
      </c>
    </row>
    <row r="43" spans="1:26" ht="21" customHeight="1">
      <c r="A43" s="402" t="s">
        <v>457</v>
      </c>
      <c r="B43" s="403" t="s">
        <v>458</v>
      </c>
      <c r="C43" s="404">
        <v>1686</v>
      </c>
      <c r="D43" s="405">
        <v>1645</v>
      </c>
      <c r="E43" s="406">
        <v>167</v>
      </c>
      <c r="F43" s="405">
        <v>186</v>
      </c>
      <c r="G43" s="407">
        <f t="shared" si="0"/>
        <v>3684</v>
      </c>
      <c r="H43" s="408">
        <f t="shared" si="16"/>
        <v>0.0009277848909072044</v>
      </c>
      <c r="I43" s="409">
        <v>1605</v>
      </c>
      <c r="J43" s="405">
        <v>1533</v>
      </c>
      <c r="K43" s="406">
        <v>249</v>
      </c>
      <c r="L43" s="405">
        <v>203</v>
      </c>
      <c r="M43" s="407">
        <f t="shared" si="17"/>
        <v>3590</v>
      </c>
      <c r="N43" s="410">
        <f t="shared" si="18"/>
        <v>0.026183844011142154</v>
      </c>
      <c r="O43" s="404">
        <v>4991</v>
      </c>
      <c r="P43" s="405">
        <v>5045</v>
      </c>
      <c r="Q43" s="406">
        <v>511</v>
      </c>
      <c r="R43" s="405">
        <v>584</v>
      </c>
      <c r="S43" s="407">
        <f t="shared" si="19"/>
        <v>11131</v>
      </c>
      <c r="T43" s="408">
        <f t="shared" si="20"/>
        <v>0.0009504815425894461</v>
      </c>
      <c r="U43" s="409">
        <v>4831</v>
      </c>
      <c r="V43" s="405">
        <v>4844</v>
      </c>
      <c r="W43" s="406">
        <v>753</v>
      </c>
      <c r="X43" s="405">
        <v>996</v>
      </c>
      <c r="Y43" s="407">
        <f t="shared" si="21"/>
        <v>11424</v>
      </c>
      <c r="Z43" s="411">
        <f t="shared" si="22"/>
        <v>-0.025647759103641476</v>
      </c>
    </row>
    <row r="44" spans="1:26" ht="21" customHeight="1">
      <c r="A44" s="402" t="s">
        <v>459</v>
      </c>
      <c r="B44" s="403" t="s">
        <v>459</v>
      </c>
      <c r="C44" s="404">
        <v>0</v>
      </c>
      <c r="D44" s="405">
        <v>0</v>
      </c>
      <c r="E44" s="406">
        <v>1896</v>
      </c>
      <c r="F44" s="405">
        <v>1730</v>
      </c>
      <c r="G44" s="407">
        <f t="shared" si="0"/>
        <v>3626</v>
      </c>
      <c r="H44" s="408">
        <f t="shared" si="16"/>
        <v>0.0009131780712349411</v>
      </c>
      <c r="I44" s="409"/>
      <c r="J44" s="405"/>
      <c r="K44" s="406"/>
      <c r="L44" s="405"/>
      <c r="M44" s="407">
        <f t="shared" si="17"/>
        <v>0</v>
      </c>
      <c r="N44" s="410" t="str">
        <f t="shared" si="18"/>
        <v>         /0</v>
      </c>
      <c r="O44" s="404"/>
      <c r="P44" s="405"/>
      <c r="Q44" s="406">
        <v>3414</v>
      </c>
      <c r="R44" s="405">
        <v>3261</v>
      </c>
      <c r="S44" s="407">
        <f t="shared" si="19"/>
        <v>6675</v>
      </c>
      <c r="T44" s="408">
        <f t="shared" si="20"/>
        <v>0.0005699815197901853</v>
      </c>
      <c r="U44" s="409"/>
      <c r="V44" s="405"/>
      <c r="W44" s="406"/>
      <c r="X44" s="405"/>
      <c r="Y44" s="407">
        <f t="shared" si="21"/>
        <v>0</v>
      </c>
      <c r="Z44" s="411" t="str">
        <f t="shared" si="22"/>
        <v>         /0</v>
      </c>
    </row>
    <row r="45" spans="1:26" ht="21" customHeight="1">
      <c r="A45" s="402" t="s">
        <v>460</v>
      </c>
      <c r="B45" s="403" t="s">
        <v>461</v>
      </c>
      <c r="C45" s="404">
        <v>1467</v>
      </c>
      <c r="D45" s="405">
        <v>1404</v>
      </c>
      <c r="E45" s="406">
        <v>421</v>
      </c>
      <c r="F45" s="405">
        <v>332</v>
      </c>
      <c r="G45" s="407">
        <f t="shared" si="0"/>
        <v>3624</v>
      </c>
      <c r="H45" s="408">
        <f t="shared" si="16"/>
        <v>0.0009126743877979665</v>
      </c>
      <c r="I45" s="409">
        <v>1227</v>
      </c>
      <c r="J45" s="405">
        <v>1341</v>
      </c>
      <c r="K45" s="406">
        <v>198</v>
      </c>
      <c r="L45" s="405">
        <v>154</v>
      </c>
      <c r="M45" s="407">
        <f t="shared" si="17"/>
        <v>2920</v>
      </c>
      <c r="N45" s="410">
        <f t="shared" si="18"/>
        <v>0.2410958904109588</v>
      </c>
      <c r="O45" s="404">
        <v>4229</v>
      </c>
      <c r="P45" s="405">
        <v>4748</v>
      </c>
      <c r="Q45" s="406">
        <v>1215</v>
      </c>
      <c r="R45" s="405">
        <v>1129</v>
      </c>
      <c r="S45" s="407">
        <f t="shared" si="19"/>
        <v>11321</v>
      </c>
      <c r="T45" s="408">
        <f t="shared" si="20"/>
        <v>0.0009667057356621255</v>
      </c>
      <c r="U45" s="409">
        <v>3758</v>
      </c>
      <c r="V45" s="405">
        <v>4330</v>
      </c>
      <c r="W45" s="406">
        <v>372</v>
      </c>
      <c r="X45" s="405">
        <v>362</v>
      </c>
      <c r="Y45" s="407">
        <f t="shared" si="21"/>
        <v>8822</v>
      </c>
      <c r="Z45" s="411">
        <f t="shared" si="22"/>
        <v>0.2832690999773293</v>
      </c>
    </row>
    <row r="46" spans="1:26" ht="21" customHeight="1">
      <c r="A46" s="402" t="s">
        <v>462</v>
      </c>
      <c r="B46" s="403" t="s">
        <v>463</v>
      </c>
      <c r="C46" s="404">
        <v>1468</v>
      </c>
      <c r="D46" s="405">
        <v>1482</v>
      </c>
      <c r="E46" s="406">
        <v>305</v>
      </c>
      <c r="F46" s="405">
        <v>320</v>
      </c>
      <c r="G46" s="407">
        <f t="shared" si="0"/>
        <v>3575</v>
      </c>
      <c r="H46" s="408">
        <f t="shared" si="16"/>
        <v>0.000900334143592089</v>
      </c>
      <c r="I46" s="409">
        <v>634</v>
      </c>
      <c r="J46" s="405">
        <v>576</v>
      </c>
      <c r="K46" s="406">
        <v>1218</v>
      </c>
      <c r="L46" s="405">
        <v>1250</v>
      </c>
      <c r="M46" s="407">
        <f t="shared" si="17"/>
        <v>3678</v>
      </c>
      <c r="N46" s="410">
        <f t="shared" si="18"/>
        <v>-0.02800435019032088</v>
      </c>
      <c r="O46" s="404">
        <v>4709</v>
      </c>
      <c r="P46" s="405">
        <v>4407</v>
      </c>
      <c r="Q46" s="406">
        <v>2037</v>
      </c>
      <c r="R46" s="405">
        <v>1569</v>
      </c>
      <c r="S46" s="407">
        <f t="shared" si="19"/>
        <v>12722</v>
      </c>
      <c r="T46" s="408">
        <f t="shared" si="20"/>
        <v>0.0010863378119506722</v>
      </c>
      <c r="U46" s="409">
        <v>1815</v>
      </c>
      <c r="V46" s="405">
        <v>1585</v>
      </c>
      <c r="W46" s="406">
        <v>4371</v>
      </c>
      <c r="X46" s="405">
        <v>3613</v>
      </c>
      <c r="Y46" s="407">
        <f t="shared" si="21"/>
        <v>11384</v>
      </c>
      <c r="Z46" s="411">
        <f t="shared" si="22"/>
        <v>0.11753338018271253</v>
      </c>
    </row>
    <row r="47" spans="1:26" ht="21" customHeight="1">
      <c r="A47" s="402" t="s">
        <v>464</v>
      </c>
      <c r="B47" s="403" t="s">
        <v>465</v>
      </c>
      <c r="C47" s="404">
        <v>1603</v>
      </c>
      <c r="D47" s="405">
        <v>1673</v>
      </c>
      <c r="E47" s="406">
        <v>7</v>
      </c>
      <c r="F47" s="405">
        <v>12</v>
      </c>
      <c r="G47" s="407">
        <f t="shared" si="0"/>
        <v>3295</v>
      </c>
      <c r="H47" s="408">
        <f t="shared" si="16"/>
        <v>0.0008298184624156457</v>
      </c>
      <c r="I47" s="409">
        <v>1390</v>
      </c>
      <c r="J47" s="405">
        <v>1383</v>
      </c>
      <c r="K47" s="406">
        <v>66</v>
      </c>
      <c r="L47" s="405">
        <v>73</v>
      </c>
      <c r="M47" s="407">
        <f t="shared" si="17"/>
        <v>2912</v>
      </c>
      <c r="N47" s="410">
        <f t="shared" si="18"/>
        <v>0.13152472527472536</v>
      </c>
      <c r="O47" s="404">
        <v>4414</v>
      </c>
      <c r="P47" s="405">
        <v>4245</v>
      </c>
      <c r="Q47" s="406">
        <v>51</v>
      </c>
      <c r="R47" s="405">
        <v>46</v>
      </c>
      <c r="S47" s="407">
        <f t="shared" si="19"/>
        <v>8756</v>
      </c>
      <c r="T47" s="408">
        <f t="shared" si="20"/>
        <v>0.0007476791291809532</v>
      </c>
      <c r="U47" s="409">
        <v>4227</v>
      </c>
      <c r="V47" s="405">
        <v>3984</v>
      </c>
      <c r="W47" s="406">
        <v>117</v>
      </c>
      <c r="X47" s="405">
        <v>117</v>
      </c>
      <c r="Y47" s="407">
        <f t="shared" si="21"/>
        <v>8445</v>
      </c>
      <c r="Z47" s="411">
        <f t="shared" si="22"/>
        <v>0.03682652457075197</v>
      </c>
    </row>
    <row r="48" spans="1:26" ht="21" customHeight="1">
      <c r="A48" s="402" t="s">
        <v>466</v>
      </c>
      <c r="B48" s="403" t="s">
        <v>467</v>
      </c>
      <c r="C48" s="404">
        <v>1216</v>
      </c>
      <c r="D48" s="405">
        <v>1158</v>
      </c>
      <c r="E48" s="406">
        <v>350</v>
      </c>
      <c r="F48" s="405">
        <v>306</v>
      </c>
      <c r="G48" s="407">
        <f t="shared" si="0"/>
        <v>3030</v>
      </c>
      <c r="H48" s="408">
        <f t="shared" si="16"/>
        <v>0.0007630804070165117</v>
      </c>
      <c r="I48" s="409">
        <v>997</v>
      </c>
      <c r="J48" s="405">
        <v>967</v>
      </c>
      <c r="K48" s="406">
        <v>555</v>
      </c>
      <c r="L48" s="405">
        <v>491</v>
      </c>
      <c r="M48" s="407">
        <f t="shared" si="17"/>
        <v>3010</v>
      </c>
      <c r="N48" s="410">
        <f t="shared" si="18"/>
        <v>0.006644518272425293</v>
      </c>
      <c r="O48" s="404">
        <v>3531</v>
      </c>
      <c r="P48" s="405">
        <v>3372</v>
      </c>
      <c r="Q48" s="406">
        <v>1203</v>
      </c>
      <c r="R48" s="405">
        <v>889</v>
      </c>
      <c r="S48" s="407">
        <f t="shared" si="19"/>
        <v>8995</v>
      </c>
      <c r="T48" s="408">
        <f t="shared" si="20"/>
        <v>0.0007680874562565869</v>
      </c>
      <c r="U48" s="409">
        <v>3153</v>
      </c>
      <c r="V48" s="405">
        <v>3027</v>
      </c>
      <c r="W48" s="406">
        <v>1747</v>
      </c>
      <c r="X48" s="405">
        <v>1512</v>
      </c>
      <c r="Y48" s="407">
        <f t="shared" si="21"/>
        <v>9439</v>
      </c>
      <c r="Z48" s="411">
        <f t="shared" si="22"/>
        <v>-0.04703888123741917</v>
      </c>
    </row>
    <row r="49" spans="1:26" ht="21" customHeight="1">
      <c r="A49" s="402" t="s">
        <v>468</v>
      </c>
      <c r="B49" s="403" t="s">
        <v>468</v>
      </c>
      <c r="C49" s="404">
        <v>782</v>
      </c>
      <c r="D49" s="405">
        <v>825</v>
      </c>
      <c r="E49" s="406">
        <v>757</v>
      </c>
      <c r="F49" s="405">
        <v>567</v>
      </c>
      <c r="G49" s="407">
        <f t="shared" si="0"/>
        <v>2931</v>
      </c>
      <c r="H49" s="408">
        <f t="shared" si="16"/>
        <v>0.0007381480768862693</v>
      </c>
      <c r="I49" s="409">
        <v>463</v>
      </c>
      <c r="J49" s="405">
        <v>808</v>
      </c>
      <c r="K49" s="406">
        <v>522</v>
      </c>
      <c r="L49" s="405">
        <v>532</v>
      </c>
      <c r="M49" s="407">
        <f t="shared" si="17"/>
        <v>2325</v>
      </c>
      <c r="N49" s="410">
        <f t="shared" si="18"/>
        <v>0.26064516129032267</v>
      </c>
      <c r="O49" s="404">
        <v>2327</v>
      </c>
      <c r="P49" s="405">
        <v>2851</v>
      </c>
      <c r="Q49" s="406">
        <v>2222</v>
      </c>
      <c r="R49" s="405">
        <v>1926</v>
      </c>
      <c r="S49" s="407">
        <f t="shared" si="19"/>
        <v>9326</v>
      </c>
      <c r="T49" s="408">
        <f t="shared" si="20"/>
        <v>0.0007963517083989915</v>
      </c>
      <c r="U49" s="409">
        <v>1980</v>
      </c>
      <c r="V49" s="405">
        <v>2696</v>
      </c>
      <c r="W49" s="406">
        <v>2211</v>
      </c>
      <c r="X49" s="405">
        <v>2102</v>
      </c>
      <c r="Y49" s="407">
        <f t="shared" si="21"/>
        <v>8989</v>
      </c>
      <c r="Z49" s="411">
        <f t="shared" si="22"/>
        <v>0.037490265880520734</v>
      </c>
    </row>
    <row r="50" spans="1:26" ht="21" customHeight="1">
      <c r="A50" s="402" t="s">
        <v>469</v>
      </c>
      <c r="B50" s="403" t="s">
        <v>469</v>
      </c>
      <c r="C50" s="404">
        <v>1107</v>
      </c>
      <c r="D50" s="405">
        <v>1071</v>
      </c>
      <c r="E50" s="406">
        <v>97</v>
      </c>
      <c r="F50" s="405">
        <v>87</v>
      </c>
      <c r="G50" s="407">
        <f t="shared" si="0"/>
        <v>2362</v>
      </c>
      <c r="H50" s="408">
        <f t="shared" si="16"/>
        <v>0.0005948501390669969</v>
      </c>
      <c r="I50" s="409">
        <v>637</v>
      </c>
      <c r="J50" s="405">
        <v>691</v>
      </c>
      <c r="K50" s="406">
        <v>62</v>
      </c>
      <c r="L50" s="405">
        <v>59</v>
      </c>
      <c r="M50" s="407">
        <f t="shared" si="17"/>
        <v>1449</v>
      </c>
      <c r="N50" s="410">
        <f t="shared" si="18"/>
        <v>0.6300897170462387</v>
      </c>
      <c r="O50" s="404">
        <v>3137</v>
      </c>
      <c r="P50" s="405">
        <v>3154</v>
      </c>
      <c r="Q50" s="406">
        <v>278</v>
      </c>
      <c r="R50" s="405">
        <v>283</v>
      </c>
      <c r="S50" s="407">
        <f t="shared" si="19"/>
        <v>6852</v>
      </c>
      <c r="T50" s="408">
        <f t="shared" si="20"/>
        <v>0.0005850956364947341</v>
      </c>
      <c r="U50" s="409">
        <v>2168</v>
      </c>
      <c r="V50" s="405">
        <v>2262</v>
      </c>
      <c r="W50" s="406">
        <v>162</v>
      </c>
      <c r="X50" s="405">
        <v>160</v>
      </c>
      <c r="Y50" s="407">
        <f t="shared" si="21"/>
        <v>4752</v>
      </c>
      <c r="Z50" s="411">
        <f t="shared" si="22"/>
        <v>0.4419191919191918</v>
      </c>
    </row>
    <row r="51" spans="1:26" ht="21" customHeight="1">
      <c r="A51" s="402" t="s">
        <v>470</v>
      </c>
      <c r="B51" s="403" t="s">
        <v>470</v>
      </c>
      <c r="C51" s="404">
        <v>482</v>
      </c>
      <c r="D51" s="405">
        <v>525</v>
      </c>
      <c r="E51" s="406">
        <v>445</v>
      </c>
      <c r="F51" s="405">
        <v>423</v>
      </c>
      <c r="G51" s="407">
        <f t="shared" si="0"/>
        <v>1875</v>
      </c>
      <c r="H51" s="408">
        <f t="shared" si="16"/>
        <v>0.000472203222163683</v>
      </c>
      <c r="I51" s="409">
        <v>364</v>
      </c>
      <c r="J51" s="405">
        <v>381</v>
      </c>
      <c r="K51" s="406">
        <v>461</v>
      </c>
      <c r="L51" s="405">
        <v>559</v>
      </c>
      <c r="M51" s="407">
        <f t="shared" si="17"/>
        <v>1765</v>
      </c>
      <c r="N51" s="410">
        <f t="shared" si="18"/>
        <v>0.062322946175637384</v>
      </c>
      <c r="O51" s="404">
        <v>1244</v>
      </c>
      <c r="P51" s="405">
        <v>1291</v>
      </c>
      <c r="Q51" s="406">
        <v>1289</v>
      </c>
      <c r="R51" s="405">
        <v>1350</v>
      </c>
      <c r="S51" s="407">
        <f t="shared" si="19"/>
        <v>5174</v>
      </c>
      <c r="T51" s="408">
        <f t="shared" si="20"/>
        <v>0.0004418103945160178</v>
      </c>
      <c r="U51" s="409">
        <v>1059</v>
      </c>
      <c r="V51" s="405">
        <v>1122</v>
      </c>
      <c r="W51" s="406">
        <v>1680</v>
      </c>
      <c r="X51" s="405">
        <v>1830</v>
      </c>
      <c r="Y51" s="407">
        <f t="shared" si="21"/>
        <v>5691</v>
      </c>
      <c r="Z51" s="411">
        <f t="shared" si="22"/>
        <v>-0.09084519416622738</v>
      </c>
    </row>
    <row r="52" spans="1:26" ht="21" customHeight="1">
      <c r="A52" s="402" t="s">
        <v>471</v>
      </c>
      <c r="B52" s="403" t="s">
        <v>472</v>
      </c>
      <c r="C52" s="404">
        <v>0</v>
      </c>
      <c r="D52" s="405">
        <v>0</v>
      </c>
      <c r="E52" s="406">
        <v>904</v>
      </c>
      <c r="F52" s="405">
        <v>908</v>
      </c>
      <c r="G52" s="407">
        <f t="shared" si="0"/>
        <v>1812</v>
      </c>
      <c r="H52" s="408">
        <f t="shared" si="16"/>
        <v>0.00045633719389898326</v>
      </c>
      <c r="I52" s="409">
        <v>1017</v>
      </c>
      <c r="J52" s="405">
        <v>1060</v>
      </c>
      <c r="K52" s="406">
        <v>2</v>
      </c>
      <c r="L52" s="405">
        <v>2</v>
      </c>
      <c r="M52" s="407">
        <f t="shared" si="17"/>
        <v>2081</v>
      </c>
      <c r="N52" s="410">
        <f t="shared" si="18"/>
        <v>-0.12926477654973567</v>
      </c>
      <c r="O52" s="404">
        <v>885</v>
      </c>
      <c r="P52" s="405">
        <v>1048</v>
      </c>
      <c r="Q52" s="406">
        <v>1582</v>
      </c>
      <c r="R52" s="405">
        <v>1611</v>
      </c>
      <c r="S52" s="407">
        <f t="shared" si="19"/>
        <v>5126</v>
      </c>
      <c r="T52" s="408">
        <f t="shared" si="20"/>
        <v>0.00043771165100291984</v>
      </c>
      <c r="U52" s="409">
        <v>2788</v>
      </c>
      <c r="V52" s="405">
        <v>3043</v>
      </c>
      <c r="W52" s="406">
        <v>2</v>
      </c>
      <c r="X52" s="405">
        <v>2</v>
      </c>
      <c r="Y52" s="407">
        <f t="shared" si="21"/>
        <v>5835</v>
      </c>
      <c r="Z52" s="411">
        <f t="shared" si="22"/>
        <v>-0.12150814053127679</v>
      </c>
    </row>
    <row r="53" spans="1:26" ht="21" customHeight="1">
      <c r="A53" s="402" t="s">
        <v>445</v>
      </c>
      <c r="B53" s="403" t="s">
        <v>473</v>
      </c>
      <c r="C53" s="404">
        <v>839</v>
      </c>
      <c r="D53" s="405">
        <v>864</v>
      </c>
      <c r="E53" s="406">
        <v>49</v>
      </c>
      <c r="F53" s="405">
        <v>48</v>
      </c>
      <c r="G53" s="407">
        <f t="shared" si="0"/>
        <v>1800</v>
      </c>
      <c r="H53" s="408">
        <f t="shared" si="16"/>
        <v>0.00045331509327713567</v>
      </c>
      <c r="I53" s="409">
        <v>711</v>
      </c>
      <c r="J53" s="405">
        <v>765</v>
      </c>
      <c r="K53" s="406">
        <v>8</v>
      </c>
      <c r="L53" s="405">
        <v>12</v>
      </c>
      <c r="M53" s="407">
        <f t="shared" si="17"/>
        <v>1496</v>
      </c>
      <c r="N53" s="410">
        <f t="shared" si="18"/>
        <v>0.20320855614973254</v>
      </c>
      <c r="O53" s="404">
        <v>2515</v>
      </c>
      <c r="P53" s="405">
        <v>2612</v>
      </c>
      <c r="Q53" s="406">
        <v>248</v>
      </c>
      <c r="R53" s="405">
        <v>748</v>
      </c>
      <c r="S53" s="407">
        <f t="shared" si="19"/>
        <v>6123</v>
      </c>
      <c r="T53" s="408">
        <f t="shared" si="20"/>
        <v>0.0005228459693895587</v>
      </c>
      <c r="U53" s="409">
        <v>2084</v>
      </c>
      <c r="V53" s="405">
        <v>2255</v>
      </c>
      <c r="W53" s="406">
        <v>208</v>
      </c>
      <c r="X53" s="405">
        <v>1046</v>
      </c>
      <c r="Y53" s="407">
        <f t="shared" si="21"/>
        <v>5593</v>
      </c>
      <c r="Z53" s="411">
        <f t="shared" si="22"/>
        <v>0.0947613087788306</v>
      </c>
    </row>
    <row r="54" spans="1:26" ht="21" customHeight="1">
      <c r="A54" s="402" t="s">
        <v>474</v>
      </c>
      <c r="B54" s="403" t="s">
        <v>475</v>
      </c>
      <c r="C54" s="404">
        <v>426</v>
      </c>
      <c r="D54" s="405">
        <v>399</v>
      </c>
      <c r="E54" s="406">
        <v>422</v>
      </c>
      <c r="F54" s="405">
        <v>422</v>
      </c>
      <c r="G54" s="407">
        <f t="shared" si="0"/>
        <v>1669</v>
      </c>
      <c r="H54" s="408">
        <f aca="true" t="shared" si="23" ref="H54:H66">G54/$G$9</f>
        <v>0.0004203238281552997</v>
      </c>
      <c r="I54" s="409">
        <v>226</v>
      </c>
      <c r="J54" s="405">
        <v>250</v>
      </c>
      <c r="K54" s="406">
        <v>806</v>
      </c>
      <c r="L54" s="405">
        <v>765</v>
      </c>
      <c r="M54" s="407">
        <f aca="true" t="shared" si="24" ref="M54:M66">SUM(I54:L54)</f>
        <v>2047</v>
      </c>
      <c r="N54" s="410">
        <f aca="true" t="shared" si="25" ref="N54:N66">IF(ISERROR(G54/M54-1),"         /0",(G54/M54-1))</f>
        <v>-0.1846604787493894</v>
      </c>
      <c r="O54" s="404">
        <v>1481</v>
      </c>
      <c r="P54" s="405">
        <v>1190</v>
      </c>
      <c r="Q54" s="406">
        <v>2249</v>
      </c>
      <c r="R54" s="405">
        <v>1536</v>
      </c>
      <c r="S54" s="407">
        <f aca="true" t="shared" si="26" ref="S54:S66">SUM(O54:R54)</f>
        <v>6456</v>
      </c>
      <c r="T54" s="408">
        <f aca="true" t="shared" si="27" ref="T54:T66">S54/$S$9</f>
        <v>0.0005512810025116759</v>
      </c>
      <c r="U54" s="409">
        <v>851</v>
      </c>
      <c r="V54" s="405">
        <v>763</v>
      </c>
      <c r="W54" s="406">
        <v>2926</v>
      </c>
      <c r="X54" s="405">
        <v>2139</v>
      </c>
      <c r="Y54" s="407">
        <f aca="true" t="shared" si="28" ref="Y54:Y66">SUM(U54:X54)</f>
        <v>6679</v>
      </c>
      <c r="Z54" s="411">
        <f aca="true" t="shared" si="29" ref="Z54:Z66">IF(ISERROR(S54/Y54-1),"         /0",IF(S54/Y54&gt;5,"  *  ",(S54/Y54-1)))</f>
        <v>-0.03338823177122319</v>
      </c>
    </row>
    <row r="55" spans="1:26" ht="21" customHeight="1">
      <c r="A55" s="402" t="s">
        <v>476</v>
      </c>
      <c r="B55" s="403" t="s">
        <v>476</v>
      </c>
      <c r="C55" s="404">
        <v>656</v>
      </c>
      <c r="D55" s="405">
        <v>583</v>
      </c>
      <c r="E55" s="406">
        <v>23</v>
      </c>
      <c r="F55" s="405">
        <v>11</v>
      </c>
      <c r="G55" s="407">
        <f t="shared" si="0"/>
        <v>1273</v>
      </c>
      <c r="H55" s="408">
        <f t="shared" si="23"/>
        <v>0.00032059450763432986</v>
      </c>
      <c r="I55" s="409">
        <v>727</v>
      </c>
      <c r="J55" s="405">
        <v>674</v>
      </c>
      <c r="K55" s="406">
        <v>6</v>
      </c>
      <c r="L55" s="405">
        <v>34</v>
      </c>
      <c r="M55" s="407">
        <f t="shared" si="24"/>
        <v>1441</v>
      </c>
      <c r="N55" s="410">
        <f t="shared" si="25"/>
        <v>-0.11658570437196392</v>
      </c>
      <c r="O55" s="404">
        <v>2763</v>
      </c>
      <c r="P55" s="405">
        <v>2325</v>
      </c>
      <c r="Q55" s="406">
        <v>81</v>
      </c>
      <c r="R55" s="405">
        <v>60</v>
      </c>
      <c r="S55" s="407">
        <f t="shared" si="26"/>
        <v>5229</v>
      </c>
      <c r="T55" s="408">
        <f t="shared" si="27"/>
        <v>0.00044650687145810923</v>
      </c>
      <c r="U55" s="409">
        <v>2777</v>
      </c>
      <c r="V55" s="405">
        <v>2258</v>
      </c>
      <c r="W55" s="406">
        <v>39</v>
      </c>
      <c r="X55" s="405">
        <v>51</v>
      </c>
      <c r="Y55" s="407">
        <f t="shared" si="28"/>
        <v>5125</v>
      </c>
      <c r="Z55" s="411">
        <f t="shared" si="29"/>
        <v>0.020292682926829286</v>
      </c>
    </row>
    <row r="56" spans="1:26" ht="21" customHeight="1">
      <c r="A56" s="402" t="s">
        <v>477</v>
      </c>
      <c r="B56" s="403" t="s">
        <v>478</v>
      </c>
      <c r="C56" s="404">
        <v>437</v>
      </c>
      <c r="D56" s="405">
        <v>593</v>
      </c>
      <c r="E56" s="406">
        <v>82</v>
      </c>
      <c r="F56" s="405">
        <v>121</v>
      </c>
      <c r="G56" s="407">
        <f t="shared" si="0"/>
        <v>1233</v>
      </c>
      <c r="H56" s="408">
        <f t="shared" si="23"/>
        <v>0.00031052083889483793</v>
      </c>
      <c r="I56" s="409">
        <v>395</v>
      </c>
      <c r="J56" s="405">
        <v>588</v>
      </c>
      <c r="K56" s="406">
        <v>46</v>
      </c>
      <c r="L56" s="405">
        <v>39</v>
      </c>
      <c r="M56" s="407">
        <f t="shared" si="24"/>
        <v>1068</v>
      </c>
      <c r="N56" s="410">
        <f t="shared" si="25"/>
        <v>0.154494382022472</v>
      </c>
      <c r="O56" s="404">
        <v>1223</v>
      </c>
      <c r="P56" s="405">
        <v>1682</v>
      </c>
      <c r="Q56" s="406">
        <v>191</v>
      </c>
      <c r="R56" s="405">
        <v>230</v>
      </c>
      <c r="S56" s="407">
        <f t="shared" si="26"/>
        <v>3326</v>
      </c>
      <c r="T56" s="408">
        <f t="shared" si="27"/>
        <v>0.0002840087692617463</v>
      </c>
      <c r="U56" s="409">
        <v>1107</v>
      </c>
      <c r="V56" s="405">
        <v>1714</v>
      </c>
      <c r="W56" s="406">
        <v>103</v>
      </c>
      <c r="X56" s="405">
        <v>75</v>
      </c>
      <c r="Y56" s="407">
        <f t="shared" si="28"/>
        <v>2999</v>
      </c>
      <c r="Z56" s="411">
        <f t="shared" si="29"/>
        <v>0.10903634544848284</v>
      </c>
    </row>
    <row r="57" spans="1:26" ht="21" customHeight="1">
      <c r="A57" s="402" t="s">
        <v>479</v>
      </c>
      <c r="B57" s="403" t="s">
        <v>480</v>
      </c>
      <c r="C57" s="404">
        <v>0</v>
      </c>
      <c r="D57" s="405">
        <v>0</v>
      </c>
      <c r="E57" s="406">
        <v>539</v>
      </c>
      <c r="F57" s="405">
        <v>499</v>
      </c>
      <c r="G57" s="407">
        <f t="shared" si="0"/>
        <v>1038</v>
      </c>
      <c r="H57" s="408">
        <f t="shared" si="23"/>
        <v>0.0002614117037898149</v>
      </c>
      <c r="I57" s="409"/>
      <c r="J57" s="405"/>
      <c r="K57" s="406">
        <v>550</v>
      </c>
      <c r="L57" s="405">
        <v>526</v>
      </c>
      <c r="M57" s="407">
        <f t="shared" si="24"/>
        <v>1076</v>
      </c>
      <c r="N57" s="410">
        <f t="shared" si="25"/>
        <v>-0.03531598513011147</v>
      </c>
      <c r="O57" s="404"/>
      <c r="P57" s="405"/>
      <c r="Q57" s="406">
        <v>1842</v>
      </c>
      <c r="R57" s="405">
        <v>1736</v>
      </c>
      <c r="S57" s="407">
        <f t="shared" si="26"/>
        <v>3578</v>
      </c>
      <c r="T57" s="408">
        <f t="shared" si="27"/>
        <v>0.0003055271727055106</v>
      </c>
      <c r="U57" s="409"/>
      <c r="V57" s="405"/>
      <c r="W57" s="406">
        <v>1895</v>
      </c>
      <c r="X57" s="405">
        <v>1647</v>
      </c>
      <c r="Y57" s="407">
        <f t="shared" si="28"/>
        <v>3542</v>
      </c>
      <c r="Z57" s="411">
        <f t="shared" si="29"/>
        <v>0.010163749294184177</v>
      </c>
    </row>
    <row r="58" spans="1:26" ht="21" customHeight="1">
      <c r="A58" s="402" t="s">
        <v>481</v>
      </c>
      <c r="B58" s="403" t="s">
        <v>481</v>
      </c>
      <c r="C58" s="404">
        <v>532</v>
      </c>
      <c r="D58" s="405">
        <v>490</v>
      </c>
      <c r="E58" s="406">
        <v>0</v>
      </c>
      <c r="F58" s="405">
        <v>0</v>
      </c>
      <c r="G58" s="407">
        <f t="shared" si="0"/>
        <v>1022</v>
      </c>
      <c r="H58" s="408">
        <f t="shared" si="23"/>
        <v>0.00025738223629401816</v>
      </c>
      <c r="I58" s="409">
        <v>498</v>
      </c>
      <c r="J58" s="405">
        <v>392</v>
      </c>
      <c r="K58" s="406">
        <v>53</v>
      </c>
      <c r="L58" s="405">
        <v>45</v>
      </c>
      <c r="M58" s="407">
        <f t="shared" si="24"/>
        <v>988</v>
      </c>
      <c r="N58" s="410">
        <f t="shared" si="25"/>
        <v>0.03441295546558698</v>
      </c>
      <c r="O58" s="404">
        <v>1613</v>
      </c>
      <c r="P58" s="405">
        <v>1446</v>
      </c>
      <c r="Q58" s="406"/>
      <c r="R58" s="405"/>
      <c r="S58" s="407">
        <f t="shared" si="26"/>
        <v>3059</v>
      </c>
      <c r="T58" s="408">
        <f t="shared" si="27"/>
        <v>0.00026120950847013886</v>
      </c>
      <c r="U58" s="409">
        <v>1523</v>
      </c>
      <c r="V58" s="405">
        <v>1301</v>
      </c>
      <c r="W58" s="406">
        <v>117</v>
      </c>
      <c r="X58" s="405">
        <v>111</v>
      </c>
      <c r="Y58" s="407">
        <f t="shared" si="28"/>
        <v>3052</v>
      </c>
      <c r="Z58" s="411">
        <f t="shared" si="29"/>
        <v>0.002293577981651307</v>
      </c>
    </row>
    <row r="59" spans="1:26" ht="21" customHeight="1">
      <c r="A59" s="402" t="s">
        <v>482</v>
      </c>
      <c r="B59" s="403" t="s">
        <v>483</v>
      </c>
      <c r="C59" s="404">
        <v>488</v>
      </c>
      <c r="D59" s="405">
        <v>480</v>
      </c>
      <c r="E59" s="406">
        <v>27</v>
      </c>
      <c r="F59" s="405">
        <v>8</v>
      </c>
      <c r="G59" s="407">
        <f t="shared" si="0"/>
        <v>1003</v>
      </c>
      <c r="H59" s="408">
        <f t="shared" si="23"/>
        <v>0.0002525972436427595</v>
      </c>
      <c r="I59" s="409">
        <v>425</v>
      </c>
      <c r="J59" s="405">
        <v>384</v>
      </c>
      <c r="K59" s="406">
        <v>2</v>
      </c>
      <c r="L59" s="405">
        <v>2</v>
      </c>
      <c r="M59" s="407">
        <f t="shared" si="24"/>
        <v>813</v>
      </c>
      <c r="N59" s="410">
        <f t="shared" si="25"/>
        <v>0.23370233702337018</v>
      </c>
      <c r="O59" s="404">
        <v>1437</v>
      </c>
      <c r="P59" s="405">
        <v>1290</v>
      </c>
      <c r="Q59" s="406">
        <v>31</v>
      </c>
      <c r="R59" s="405">
        <v>26</v>
      </c>
      <c r="S59" s="407">
        <f t="shared" si="26"/>
        <v>2784</v>
      </c>
      <c r="T59" s="408">
        <f t="shared" si="27"/>
        <v>0.00023772712375968178</v>
      </c>
      <c r="U59" s="409">
        <v>1326</v>
      </c>
      <c r="V59" s="405">
        <v>1177</v>
      </c>
      <c r="W59" s="406">
        <v>15</v>
      </c>
      <c r="X59" s="405">
        <v>15</v>
      </c>
      <c r="Y59" s="407">
        <f t="shared" si="28"/>
        <v>2533</v>
      </c>
      <c r="Z59" s="411">
        <f t="shared" si="29"/>
        <v>0.09909198578760359</v>
      </c>
    </row>
    <row r="60" spans="1:26" ht="21" customHeight="1">
      <c r="A60" s="402" t="s">
        <v>484</v>
      </c>
      <c r="B60" s="403" t="s">
        <v>485</v>
      </c>
      <c r="C60" s="404">
        <v>0</v>
      </c>
      <c r="D60" s="405">
        <v>0</v>
      </c>
      <c r="E60" s="406">
        <v>472</v>
      </c>
      <c r="F60" s="405">
        <v>481</v>
      </c>
      <c r="G60" s="407">
        <f t="shared" si="0"/>
        <v>953</v>
      </c>
      <c r="H60" s="408">
        <f t="shared" si="23"/>
        <v>0.0002400051577183946</v>
      </c>
      <c r="I60" s="409"/>
      <c r="J60" s="405"/>
      <c r="K60" s="406">
        <v>430</v>
      </c>
      <c r="L60" s="405">
        <v>415</v>
      </c>
      <c r="M60" s="407">
        <f t="shared" si="24"/>
        <v>845</v>
      </c>
      <c r="N60" s="410">
        <f t="shared" si="25"/>
        <v>0.12781065088757404</v>
      </c>
      <c r="O60" s="404"/>
      <c r="P60" s="405"/>
      <c r="Q60" s="406">
        <v>1270</v>
      </c>
      <c r="R60" s="405">
        <v>1364</v>
      </c>
      <c r="S60" s="407">
        <f t="shared" si="26"/>
        <v>2634</v>
      </c>
      <c r="T60" s="408">
        <f t="shared" si="27"/>
        <v>0.00022491855028125066</v>
      </c>
      <c r="U60" s="409"/>
      <c r="V60" s="405"/>
      <c r="W60" s="406">
        <v>1022</v>
      </c>
      <c r="X60" s="405">
        <v>1121</v>
      </c>
      <c r="Y60" s="407">
        <f t="shared" si="28"/>
        <v>2143</v>
      </c>
      <c r="Z60" s="411">
        <f t="shared" si="29"/>
        <v>0.22911805879608016</v>
      </c>
    </row>
    <row r="61" spans="1:26" ht="21" customHeight="1">
      <c r="A61" s="402" t="s">
        <v>486</v>
      </c>
      <c r="B61" s="403" t="s">
        <v>486</v>
      </c>
      <c r="C61" s="404">
        <v>397</v>
      </c>
      <c r="D61" s="405">
        <v>453</v>
      </c>
      <c r="E61" s="406">
        <v>68</v>
      </c>
      <c r="F61" s="405">
        <v>12</v>
      </c>
      <c r="G61" s="407">
        <f t="shared" si="0"/>
        <v>930</v>
      </c>
      <c r="H61" s="408">
        <f t="shared" si="23"/>
        <v>0.00023421279819318678</v>
      </c>
      <c r="I61" s="409">
        <v>406</v>
      </c>
      <c r="J61" s="405">
        <v>463</v>
      </c>
      <c r="K61" s="406">
        <v>94</v>
      </c>
      <c r="L61" s="405">
        <v>24</v>
      </c>
      <c r="M61" s="407">
        <f t="shared" si="24"/>
        <v>987</v>
      </c>
      <c r="N61" s="410">
        <f t="shared" si="25"/>
        <v>-0.05775075987841949</v>
      </c>
      <c r="O61" s="404">
        <v>1125</v>
      </c>
      <c r="P61" s="405">
        <v>1373</v>
      </c>
      <c r="Q61" s="406">
        <v>235</v>
      </c>
      <c r="R61" s="405">
        <v>34</v>
      </c>
      <c r="S61" s="407">
        <f t="shared" si="26"/>
        <v>2767</v>
      </c>
      <c r="T61" s="408">
        <f t="shared" si="27"/>
        <v>0.00023627548543212626</v>
      </c>
      <c r="U61" s="409">
        <v>1208</v>
      </c>
      <c r="V61" s="405">
        <v>1501</v>
      </c>
      <c r="W61" s="406">
        <v>276</v>
      </c>
      <c r="X61" s="405">
        <v>119</v>
      </c>
      <c r="Y61" s="407">
        <f t="shared" si="28"/>
        <v>3104</v>
      </c>
      <c r="Z61" s="411">
        <f t="shared" si="29"/>
        <v>-0.10856958762886593</v>
      </c>
    </row>
    <row r="62" spans="1:26" ht="21" customHeight="1">
      <c r="A62" s="402" t="s">
        <v>457</v>
      </c>
      <c r="B62" s="403" t="s">
        <v>487</v>
      </c>
      <c r="C62" s="404">
        <v>0</v>
      </c>
      <c r="D62" s="405">
        <v>0</v>
      </c>
      <c r="E62" s="406">
        <v>482</v>
      </c>
      <c r="F62" s="405">
        <v>437</v>
      </c>
      <c r="G62" s="407">
        <f t="shared" si="0"/>
        <v>919</v>
      </c>
      <c r="H62" s="408">
        <f t="shared" si="23"/>
        <v>0.0002314425392898265</v>
      </c>
      <c r="I62" s="409"/>
      <c r="J62" s="405"/>
      <c r="K62" s="406">
        <v>562</v>
      </c>
      <c r="L62" s="405">
        <v>594</v>
      </c>
      <c r="M62" s="407">
        <f t="shared" si="24"/>
        <v>1156</v>
      </c>
      <c r="N62" s="410">
        <f t="shared" si="25"/>
        <v>-0.20501730103806226</v>
      </c>
      <c r="O62" s="404"/>
      <c r="P62" s="405"/>
      <c r="Q62" s="406">
        <v>1565</v>
      </c>
      <c r="R62" s="405">
        <v>1523</v>
      </c>
      <c r="S62" s="407">
        <f t="shared" si="26"/>
        <v>3088</v>
      </c>
      <c r="T62" s="408">
        <f t="shared" si="27"/>
        <v>0.00026368583267596886</v>
      </c>
      <c r="U62" s="409"/>
      <c r="V62" s="405"/>
      <c r="W62" s="406">
        <v>1760</v>
      </c>
      <c r="X62" s="405">
        <v>1793</v>
      </c>
      <c r="Y62" s="407">
        <f t="shared" si="28"/>
        <v>3553</v>
      </c>
      <c r="Z62" s="411">
        <f t="shared" si="29"/>
        <v>-0.13087531663383056</v>
      </c>
    </row>
    <row r="63" spans="1:26" ht="21" customHeight="1">
      <c r="A63" s="402" t="s">
        <v>488</v>
      </c>
      <c r="B63" s="403" t="s">
        <v>489</v>
      </c>
      <c r="C63" s="404">
        <v>322</v>
      </c>
      <c r="D63" s="405">
        <v>351</v>
      </c>
      <c r="E63" s="406">
        <v>85</v>
      </c>
      <c r="F63" s="405">
        <v>83</v>
      </c>
      <c r="G63" s="407">
        <f t="shared" si="0"/>
        <v>841</v>
      </c>
      <c r="H63" s="408">
        <f t="shared" si="23"/>
        <v>0.0002117988852478173</v>
      </c>
      <c r="I63" s="409"/>
      <c r="J63" s="405"/>
      <c r="K63" s="406">
        <v>10</v>
      </c>
      <c r="L63" s="405">
        <v>9</v>
      </c>
      <c r="M63" s="407">
        <f t="shared" si="24"/>
        <v>19</v>
      </c>
      <c r="N63" s="410" t="s">
        <v>45</v>
      </c>
      <c r="O63" s="404">
        <v>1328</v>
      </c>
      <c r="P63" s="405">
        <v>1345</v>
      </c>
      <c r="Q63" s="406">
        <v>229</v>
      </c>
      <c r="R63" s="405">
        <v>185</v>
      </c>
      <c r="S63" s="407">
        <f t="shared" si="26"/>
        <v>3087</v>
      </c>
      <c r="T63" s="408">
        <f t="shared" si="27"/>
        <v>0.00026360044218611266</v>
      </c>
      <c r="U63" s="409"/>
      <c r="V63" s="405"/>
      <c r="W63" s="406">
        <v>50</v>
      </c>
      <c r="X63" s="405">
        <v>48</v>
      </c>
      <c r="Y63" s="407">
        <f t="shared" si="28"/>
        <v>98</v>
      </c>
      <c r="Z63" s="411" t="str">
        <f t="shared" si="29"/>
        <v>  *  </v>
      </c>
    </row>
    <row r="64" spans="1:26" ht="21" customHeight="1">
      <c r="A64" s="402" t="s">
        <v>490</v>
      </c>
      <c r="B64" s="403" t="s">
        <v>491</v>
      </c>
      <c r="C64" s="404">
        <v>0</v>
      </c>
      <c r="D64" s="405">
        <v>0</v>
      </c>
      <c r="E64" s="406">
        <v>398</v>
      </c>
      <c r="F64" s="405">
        <v>424</v>
      </c>
      <c r="G64" s="407">
        <f t="shared" si="0"/>
        <v>822</v>
      </c>
      <c r="H64" s="408">
        <f t="shared" si="23"/>
        <v>0.00020701389259655863</v>
      </c>
      <c r="I64" s="409"/>
      <c r="J64" s="405"/>
      <c r="K64" s="406">
        <v>314</v>
      </c>
      <c r="L64" s="405">
        <v>340</v>
      </c>
      <c r="M64" s="407">
        <f t="shared" si="24"/>
        <v>654</v>
      </c>
      <c r="N64" s="410">
        <f t="shared" si="25"/>
        <v>0.25688073394495414</v>
      </c>
      <c r="O64" s="404"/>
      <c r="P64" s="405"/>
      <c r="Q64" s="406">
        <v>852</v>
      </c>
      <c r="R64" s="405">
        <v>1187</v>
      </c>
      <c r="S64" s="407">
        <f t="shared" si="26"/>
        <v>2039</v>
      </c>
      <c r="T64" s="408">
        <f t="shared" si="27"/>
        <v>0.00017411120881680718</v>
      </c>
      <c r="U64" s="409"/>
      <c r="V64" s="405"/>
      <c r="W64" s="406">
        <v>859</v>
      </c>
      <c r="X64" s="405">
        <v>1059</v>
      </c>
      <c r="Y64" s="407">
        <f t="shared" si="28"/>
        <v>1918</v>
      </c>
      <c r="Z64" s="411">
        <f t="shared" si="29"/>
        <v>0.06308654848800832</v>
      </c>
    </row>
    <row r="65" spans="1:26" ht="21" customHeight="1">
      <c r="A65" s="402" t="s">
        <v>492</v>
      </c>
      <c r="B65" s="403" t="s">
        <v>492</v>
      </c>
      <c r="C65" s="404">
        <v>407</v>
      </c>
      <c r="D65" s="405">
        <v>397</v>
      </c>
      <c r="E65" s="406">
        <v>0</v>
      </c>
      <c r="F65" s="405">
        <v>0</v>
      </c>
      <c r="G65" s="407">
        <f t="shared" si="0"/>
        <v>804</v>
      </c>
      <c r="H65" s="408">
        <f t="shared" si="23"/>
        <v>0.00020248074166378727</v>
      </c>
      <c r="I65" s="409">
        <v>613</v>
      </c>
      <c r="J65" s="405">
        <v>580</v>
      </c>
      <c r="K65" s="406">
        <v>66</v>
      </c>
      <c r="L65" s="405">
        <v>73</v>
      </c>
      <c r="M65" s="407">
        <f t="shared" si="24"/>
        <v>1332</v>
      </c>
      <c r="N65" s="410">
        <f t="shared" si="25"/>
        <v>-0.39639639639639634</v>
      </c>
      <c r="O65" s="404">
        <v>1449</v>
      </c>
      <c r="P65" s="405">
        <v>1355</v>
      </c>
      <c r="Q65" s="406">
        <v>3</v>
      </c>
      <c r="R65" s="405">
        <v>0</v>
      </c>
      <c r="S65" s="407">
        <f t="shared" si="26"/>
        <v>2807</v>
      </c>
      <c r="T65" s="408">
        <f t="shared" si="27"/>
        <v>0.00023969110502637455</v>
      </c>
      <c r="U65" s="409">
        <v>1938</v>
      </c>
      <c r="V65" s="405">
        <v>1737</v>
      </c>
      <c r="W65" s="406">
        <v>495</v>
      </c>
      <c r="X65" s="405">
        <v>382</v>
      </c>
      <c r="Y65" s="407">
        <f t="shared" si="28"/>
        <v>4552</v>
      </c>
      <c r="Z65" s="411">
        <f t="shared" si="29"/>
        <v>-0.3833479789103691</v>
      </c>
    </row>
    <row r="66" spans="1:26" ht="21" customHeight="1" thickBot="1">
      <c r="A66" s="412" t="s">
        <v>51</v>
      </c>
      <c r="B66" s="413" t="s">
        <v>51</v>
      </c>
      <c r="C66" s="414">
        <v>295</v>
      </c>
      <c r="D66" s="415">
        <v>262</v>
      </c>
      <c r="E66" s="416">
        <v>4982</v>
      </c>
      <c r="F66" s="415">
        <v>5069</v>
      </c>
      <c r="G66" s="417">
        <f t="shared" si="0"/>
        <v>10608</v>
      </c>
      <c r="H66" s="418">
        <f t="shared" si="23"/>
        <v>0.002671536949713253</v>
      </c>
      <c r="I66" s="419">
        <v>2588</v>
      </c>
      <c r="J66" s="415">
        <v>2430</v>
      </c>
      <c r="K66" s="416">
        <v>5376</v>
      </c>
      <c r="L66" s="415">
        <v>4869</v>
      </c>
      <c r="M66" s="417">
        <f t="shared" si="24"/>
        <v>15263</v>
      </c>
      <c r="N66" s="420">
        <f t="shared" si="25"/>
        <v>-0.3049859136473826</v>
      </c>
      <c r="O66" s="414">
        <v>3121</v>
      </c>
      <c r="P66" s="415">
        <v>2826</v>
      </c>
      <c r="Q66" s="416">
        <v>14660</v>
      </c>
      <c r="R66" s="415">
        <v>14542</v>
      </c>
      <c r="S66" s="417">
        <f t="shared" si="26"/>
        <v>35149</v>
      </c>
      <c r="T66" s="418">
        <f t="shared" si="27"/>
        <v>0.0030013903279558387</v>
      </c>
      <c r="U66" s="419">
        <v>7915</v>
      </c>
      <c r="V66" s="415">
        <v>7426</v>
      </c>
      <c r="W66" s="416">
        <v>14643</v>
      </c>
      <c r="X66" s="415">
        <v>13916</v>
      </c>
      <c r="Y66" s="417">
        <f t="shared" si="28"/>
        <v>43900</v>
      </c>
      <c r="Z66" s="421">
        <f t="shared" si="29"/>
        <v>-0.19933940774487469</v>
      </c>
    </row>
    <row r="67" spans="1:2" ht="8.25" customHeight="1" thickTop="1">
      <c r="A67" s="113"/>
      <c r="B67" s="113"/>
    </row>
    <row r="68" spans="1:2" ht="15">
      <c r="A68" s="113" t="s">
        <v>137</v>
      </c>
      <c r="B68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7:Z65536 N67:N65536">
    <cfRule type="cellIs" priority="3" dxfId="91" operator="lessThan" stopIfTrue="1">
      <formula>0</formula>
    </cfRule>
  </conditionalFormatting>
  <conditionalFormatting sqref="N9:N66 Z9:Z6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0"/>
  <sheetViews>
    <sheetView showGridLines="0" zoomScale="80" zoomScaleNormal="80" zoomScalePageLayoutView="0" workbookViewId="0" topLeftCell="A31">
      <selection activeCell="A54" sqref="A54:Z57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42" t="s">
        <v>120</v>
      </c>
      <c r="B1" s="243"/>
      <c r="C1" s="243"/>
      <c r="W1" s="326" t="s">
        <v>26</v>
      </c>
      <c r="X1" s="327"/>
    </row>
    <row r="2" ht="5.25" customHeight="1" thickBot="1"/>
    <row r="3" spans="1:26" ht="24.75" customHeight="1" thickTop="1">
      <c r="A3" s="630" t="s">
        <v>119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2"/>
    </row>
    <row r="4" spans="1:26" ht="21" customHeight="1" thickBot="1">
      <c r="A4" s="644" t="s">
        <v>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6"/>
    </row>
    <row r="5" spans="1:26" s="131" customFormat="1" ht="19.5" customHeight="1" thickBot="1" thickTop="1">
      <c r="A5" s="715" t="s">
        <v>116</v>
      </c>
      <c r="B5" s="725" t="s">
        <v>117</v>
      </c>
      <c r="C5" s="728" t="s">
        <v>34</v>
      </c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30"/>
      <c r="O5" s="731" t="s">
        <v>33</v>
      </c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30"/>
    </row>
    <row r="6" spans="1:26" s="130" customFormat="1" ht="26.25" customHeight="1" thickBot="1">
      <c r="A6" s="716"/>
      <c r="B6" s="726"/>
      <c r="C6" s="721" t="s">
        <v>154</v>
      </c>
      <c r="D6" s="722"/>
      <c r="E6" s="722"/>
      <c r="F6" s="722"/>
      <c r="G6" s="723"/>
      <c r="H6" s="732" t="s">
        <v>32</v>
      </c>
      <c r="I6" s="721" t="s">
        <v>155</v>
      </c>
      <c r="J6" s="722"/>
      <c r="K6" s="722"/>
      <c r="L6" s="722"/>
      <c r="M6" s="723"/>
      <c r="N6" s="732" t="s">
        <v>31</v>
      </c>
      <c r="O6" s="724" t="s">
        <v>156</v>
      </c>
      <c r="P6" s="722"/>
      <c r="Q6" s="722"/>
      <c r="R6" s="722"/>
      <c r="S6" s="723"/>
      <c r="T6" s="732" t="s">
        <v>32</v>
      </c>
      <c r="U6" s="724" t="s">
        <v>157</v>
      </c>
      <c r="V6" s="722"/>
      <c r="W6" s="722"/>
      <c r="X6" s="722"/>
      <c r="Y6" s="723"/>
      <c r="Z6" s="732" t="s">
        <v>31</v>
      </c>
    </row>
    <row r="7" spans="1:26" s="125" customFormat="1" ht="26.25" customHeight="1">
      <c r="A7" s="717"/>
      <c r="B7" s="726"/>
      <c r="C7" s="627" t="s">
        <v>20</v>
      </c>
      <c r="D7" s="643"/>
      <c r="E7" s="622" t="s">
        <v>19</v>
      </c>
      <c r="F7" s="643"/>
      <c r="G7" s="624" t="s">
        <v>15</v>
      </c>
      <c r="H7" s="638"/>
      <c r="I7" s="735" t="s">
        <v>20</v>
      </c>
      <c r="J7" s="643"/>
      <c r="K7" s="622" t="s">
        <v>19</v>
      </c>
      <c r="L7" s="643"/>
      <c r="M7" s="624" t="s">
        <v>15</v>
      </c>
      <c r="N7" s="638"/>
      <c r="O7" s="735" t="s">
        <v>20</v>
      </c>
      <c r="P7" s="643"/>
      <c r="Q7" s="622" t="s">
        <v>19</v>
      </c>
      <c r="R7" s="643"/>
      <c r="S7" s="624" t="s">
        <v>15</v>
      </c>
      <c r="T7" s="638"/>
      <c r="U7" s="735" t="s">
        <v>20</v>
      </c>
      <c r="V7" s="643"/>
      <c r="W7" s="622" t="s">
        <v>19</v>
      </c>
      <c r="X7" s="643"/>
      <c r="Y7" s="624" t="s">
        <v>15</v>
      </c>
      <c r="Z7" s="638"/>
    </row>
    <row r="8" spans="1:26" s="125" customFormat="1" ht="19.5" customHeight="1" thickBot="1">
      <c r="A8" s="718"/>
      <c r="B8" s="727"/>
      <c r="C8" s="128" t="s">
        <v>29</v>
      </c>
      <c r="D8" s="126" t="s">
        <v>28</v>
      </c>
      <c r="E8" s="127" t="s">
        <v>29</v>
      </c>
      <c r="F8" s="244" t="s">
        <v>28</v>
      </c>
      <c r="G8" s="734"/>
      <c r="H8" s="733"/>
      <c r="I8" s="128" t="s">
        <v>29</v>
      </c>
      <c r="J8" s="126" t="s">
        <v>28</v>
      </c>
      <c r="K8" s="127" t="s">
        <v>29</v>
      </c>
      <c r="L8" s="244" t="s">
        <v>28</v>
      </c>
      <c r="M8" s="734"/>
      <c r="N8" s="733"/>
      <c r="O8" s="128" t="s">
        <v>29</v>
      </c>
      <c r="P8" s="126" t="s">
        <v>28</v>
      </c>
      <c r="Q8" s="127" t="s">
        <v>29</v>
      </c>
      <c r="R8" s="244" t="s">
        <v>28</v>
      </c>
      <c r="S8" s="734"/>
      <c r="T8" s="733"/>
      <c r="U8" s="128" t="s">
        <v>29</v>
      </c>
      <c r="V8" s="126" t="s">
        <v>28</v>
      </c>
      <c r="W8" s="127" t="s">
        <v>29</v>
      </c>
      <c r="X8" s="244" t="s">
        <v>28</v>
      </c>
      <c r="Y8" s="734"/>
      <c r="Z8" s="733"/>
    </row>
    <row r="9" spans="1:26" s="114" customFormat="1" ht="18" customHeight="1" thickBot="1" thickTop="1">
      <c r="A9" s="124" t="s">
        <v>22</v>
      </c>
      <c r="B9" s="241"/>
      <c r="C9" s="123">
        <f>SUM(C10:C57)</f>
        <v>12799.938000000004</v>
      </c>
      <c r="D9" s="117">
        <f>SUM(D10:D57)</f>
        <v>12799.938000000004</v>
      </c>
      <c r="E9" s="118">
        <f>SUM(E10:E57)</f>
        <v>2855.976999999998</v>
      </c>
      <c r="F9" s="117">
        <f>SUM(F10:F57)</f>
        <v>2855.9769999999994</v>
      </c>
      <c r="G9" s="116">
        <f aca="true" t="shared" si="0" ref="G9:G20">SUM(C9:F9)</f>
        <v>31311.830000000005</v>
      </c>
      <c r="H9" s="120">
        <f aca="true" t="shared" si="1" ref="H9:H57">G9/$G$9</f>
        <v>1</v>
      </c>
      <c r="I9" s="119">
        <f>SUM(I10:I57)</f>
        <v>12806.842</v>
      </c>
      <c r="J9" s="117">
        <f>SUM(J10:J57)</f>
        <v>12806.841999999997</v>
      </c>
      <c r="K9" s="118">
        <f>SUM(K10:K57)</f>
        <v>2117.8230000000003</v>
      </c>
      <c r="L9" s="117">
        <f>SUM(L10:L57)</f>
        <v>2117.8229999999994</v>
      </c>
      <c r="M9" s="116">
        <f aca="true" t="shared" si="2" ref="M9:M20">SUM(I9:L9)</f>
        <v>29849.329999999998</v>
      </c>
      <c r="N9" s="122">
        <f aca="true" t="shared" si="3" ref="N9:N20">IF(ISERROR(G9/M9-1),"         /0",(G9/M9-1))</f>
        <v>0.04899607461876054</v>
      </c>
      <c r="O9" s="121">
        <f>SUM(O10:O57)</f>
        <v>36120.596</v>
      </c>
      <c r="P9" s="117">
        <f>SUM(P10:P57)</f>
        <v>36120.596000000005</v>
      </c>
      <c r="Q9" s="118">
        <f>SUM(Q10:Q57)</f>
        <v>6484.449000000006</v>
      </c>
      <c r="R9" s="117">
        <f>SUM(R10:R57)</f>
        <v>6484.4490000000005</v>
      </c>
      <c r="S9" s="116">
        <f aca="true" t="shared" si="4" ref="S9:S20">SUM(O9:R9)</f>
        <v>85210.09000000003</v>
      </c>
      <c r="T9" s="120">
        <f aca="true" t="shared" si="5" ref="T9:T57">S9/$S$9</f>
        <v>1</v>
      </c>
      <c r="U9" s="119">
        <f>SUM(U10:U57)</f>
        <v>36076.598999999995</v>
      </c>
      <c r="V9" s="117">
        <f>SUM(V10:V57)</f>
        <v>36076.598999999995</v>
      </c>
      <c r="W9" s="118">
        <f>SUM(W10:W57)</f>
        <v>6116.352000000002</v>
      </c>
      <c r="X9" s="117">
        <f>SUM(X10:X57)</f>
        <v>6116.351999999999</v>
      </c>
      <c r="Y9" s="116">
        <f aca="true" t="shared" si="6" ref="Y9:Y20">SUM(U9:X9)</f>
        <v>84385.90199999999</v>
      </c>
      <c r="Z9" s="115">
        <f>IF(ISERROR(S9/Y9-1),"         /0",(S9/Y9-1))</f>
        <v>0.009766892104797753</v>
      </c>
    </row>
    <row r="10" spans="1:26" ht="18.75" customHeight="1" thickTop="1">
      <c r="A10" s="422" t="s">
        <v>392</v>
      </c>
      <c r="B10" s="423" t="s">
        <v>393</v>
      </c>
      <c r="C10" s="424">
        <v>6288.835000000003</v>
      </c>
      <c r="D10" s="425">
        <v>4580.922</v>
      </c>
      <c r="E10" s="426">
        <v>1268.3400000000001</v>
      </c>
      <c r="F10" s="425">
        <v>804.3810000000001</v>
      </c>
      <c r="G10" s="427">
        <f t="shared" si="0"/>
        <v>12942.478000000001</v>
      </c>
      <c r="H10" s="428">
        <f t="shared" si="1"/>
        <v>0.4133414750910438</v>
      </c>
      <c r="I10" s="429">
        <v>6016.070999999998</v>
      </c>
      <c r="J10" s="425">
        <v>4729.9800000000005</v>
      </c>
      <c r="K10" s="426">
        <v>591.3119999999999</v>
      </c>
      <c r="L10" s="425">
        <v>490.608</v>
      </c>
      <c r="M10" s="427">
        <f t="shared" si="2"/>
        <v>11827.971</v>
      </c>
      <c r="N10" s="430">
        <f t="shared" si="3"/>
        <v>0.0942263892936499</v>
      </c>
      <c r="O10" s="424">
        <v>17716.962000000003</v>
      </c>
      <c r="P10" s="425">
        <v>13161.124000000003</v>
      </c>
      <c r="Q10" s="426">
        <v>2253.989</v>
      </c>
      <c r="R10" s="425">
        <v>1747.4309999999998</v>
      </c>
      <c r="S10" s="427">
        <f t="shared" si="4"/>
        <v>34879.506</v>
      </c>
      <c r="T10" s="428">
        <f t="shared" si="5"/>
        <v>0.4093353967822354</v>
      </c>
      <c r="U10" s="429">
        <v>17197.590999999993</v>
      </c>
      <c r="V10" s="425">
        <v>13169.022999999994</v>
      </c>
      <c r="W10" s="426">
        <v>1877.638000000001</v>
      </c>
      <c r="X10" s="425">
        <v>1140.311</v>
      </c>
      <c r="Y10" s="427">
        <f t="shared" si="6"/>
        <v>33384.56299999999</v>
      </c>
      <c r="Z10" s="431">
        <f aca="true" t="shared" si="7" ref="Z10:Z20">IF(ISERROR(S10/Y10-1),"         /0",IF(S10/Y10&gt;5,"  *  ",(S10/Y10-1)))</f>
        <v>0.044779468882070184</v>
      </c>
    </row>
    <row r="11" spans="1:26" ht="18.75" customHeight="1">
      <c r="A11" s="432" t="s">
        <v>394</v>
      </c>
      <c r="B11" s="433" t="s">
        <v>395</v>
      </c>
      <c r="C11" s="384">
        <v>1375.8149999999996</v>
      </c>
      <c r="D11" s="385">
        <v>1505.748</v>
      </c>
      <c r="E11" s="386">
        <v>123.061</v>
      </c>
      <c r="F11" s="385">
        <v>511.498</v>
      </c>
      <c r="G11" s="387">
        <f t="shared" si="0"/>
        <v>3516.122</v>
      </c>
      <c r="H11" s="388">
        <f>G11/$G$9</f>
        <v>0.11229372412918694</v>
      </c>
      <c r="I11" s="389">
        <v>1361.4040000000002</v>
      </c>
      <c r="J11" s="385">
        <v>1137.205</v>
      </c>
      <c r="K11" s="386">
        <v>104.042</v>
      </c>
      <c r="L11" s="385">
        <v>38.824000000000005</v>
      </c>
      <c r="M11" s="387">
        <f t="shared" si="2"/>
        <v>2641.4750000000004</v>
      </c>
      <c r="N11" s="390">
        <f t="shared" si="3"/>
        <v>0.33112068068030154</v>
      </c>
      <c r="O11" s="384">
        <v>3985.9110000000005</v>
      </c>
      <c r="P11" s="385">
        <v>3978.235999999998</v>
      </c>
      <c r="Q11" s="386">
        <v>396.21400000000006</v>
      </c>
      <c r="R11" s="385">
        <v>683.2199999999999</v>
      </c>
      <c r="S11" s="387">
        <f t="shared" si="4"/>
        <v>9043.580999999998</v>
      </c>
      <c r="T11" s="388">
        <f>S11/$S$9</f>
        <v>0.10613274789405804</v>
      </c>
      <c r="U11" s="389">
        <v>3751.924</v>
      </c>
      <c r="V11" s="385">
        <v>3209.322000000001</v>
      </c>
      <c r="W11" s="386">
        <v>164.395</v>
      </c>
      <c r="X11" s="385">
        <v>355.47300000000007</v>
      </c>
      <c r="Y11" s="387">
        <f t="shared" si="6"/>
        <v>7481.114000000001</v>
      </c>
      <c r="Z11" s="391">
        <f t="shared" si="7"/>
        <v>0.208854857712367</v>
      </c>
    </row>
    <row r="12" spans="1:26" ht="18.75" customHeight="1">
      <c r="A12" s="432" t="s">
        <v>396</v>
      </c>
      <c r="B12" s="433" t="s">
        <v>397</v>
      </c>
      <c r="C12" s="384">
        <v>1357.082</v>
      </c>
      <c r="D12" s="385">
        <v>887.6799999999998</v>
      </c>
      <c r="E12" s="386">
        <v>160.007</v>
      </c>
      <c r="F12" s="385">
        <v>155.874</v>
      </c>
      <c r="G12" s="387">
        <f t="shared" si="0"/>
        <v>2560.6429999999996</v>
      </c>
      <c r="H12" s="388">
        <f t="shared" si="1"/>
        <v>0.08177877179328066</v>
      </c>
      <c r="I12" s="389">
        <v>1266.02</v>
      </c>
      <c r="J12" s="385">
        <v>1091.76</v>
      </c>
      <c r="K12" s="386">
        <v>59.944</v>
      </c>
      <c r="L12" s="385">
        <v>25.624000000000002</v>
      </c>
      <c r="M12" s="387">
        <f t="shared" si="2"/>
        <v>2443.3479999999995</v>
      </c>
      <c r="N12" s="390">
        <f t="shared" si="3"/>
        <v>0.04800585098807053</v>
      </c>
      <c r="O12" s="384">
        <v>3767.9269999999997</v>
      </c>
      <c r="P12" s="385">
        <v>2498.8120000000004</v>
      </c>
      <c r="Q12" s="386">
        <v>366.758</v>
      </c>
      <c r="R12" s="385">
        <v>305.85900000000004</v>
      </c>
      <c r="S12" s="387">
        <f t="shared" si="4"/>
        <v>6939.356</v>
      </c>
      <c r="T12" s="388">
        <f t="shared" si="5"/>
        <v>0.08143819587562925</v>
      </c>
      <c r="U12" s="389">
        <v>3606.797000000001</v>
      </c>
      <c r="V12" s="385">
        <v>3080.8659999999995</v>
      </c>
      <c r="W12" s="386">
        <v>204.88899999999995</v>
      </c>
      <c r="X12" s="385">
        <v>96.52700000000002</v>
      </c>
      <c r="Y12" s="387">
        <f t="shared" si="6"/>
        <v>6989.079000000001</v>
      </c>
      <c r="Z12" s="391">
        <f t="shared" si="7"/>
        <v>-0.0071143851714940975</v>
      </c>
    </row>
    <row r="13" spans="1:26" ht="18.75" customHeight="1">
      <c r="A13" s="432" t="s">
        <v>400</v>
      </c>
      <c r="B13" s="433" t="s">
        <v>401</v>
      </c>
      <c r="C13" s="384">
        <v>984.0640000000001</v>
      </c>
      <c r="D13" s="385">
        <v>1233.878</v>
      </c>
      <c r="E13" s="386">
        <v>9.270999999999999</v>
      </c>
      <c r="F13" s="385">
        <v>70.058</v>
      </c>
      <c r="G13" s="387">
        <f t="shared" si="0"/>
        <v>2297.271</v>
      </c>
      <c r="H13" s="388">
        <f t="shared" si="1"/>
        <v>0.07336750997945504</v>
      </c>
      <c r="I13" s="389">
        <v>1049.387</v>
      </c>
      <c r="J13" s="385">
        <v>1327.439</v>
      </c>
      <c r="K13" s="386">
        <v>5.758</v>
      </c>
      <c r="L13" s="385">
        <v>7.0600000000000005</v>
      </c>
      <c r="M13" s="387">
        <f t="shared" si="2"/>
        <v>2389.644</v>
      </c>
      <c r="N13" s="390">
        <f t="shared" si="3"/>
        <v>-0.038655548692608455</v>
      </c>
      <c r="O13" s="384">
        <v>2670.0069999999996</v>
      </c>
      <c r="P13" s="385">
        <v>3375.753</v>
      </c>
      <c r="Q13" s="386">
        <v>24.529000000000003</v>
      </c>
      <c r="R13" s="385">
        <v>93.264</v>
      </c>
      <c r="S13" s="387">
        <f t="shared" si="4"/>
        <v>6163.553000000001</v>
      </c>
      <c r="T13" s="388">
        <f t="shared" si="5"/>
        <v>0.07233360509301186</v>
      </c>
      <c r="U13" s="389">
        <v>2838.6559999999995</v>
      </c>
      <c r="V13" s="385">
        <v>3874.1009999999997</v>
      </c>
      <c r="W13" s="386">
        <v>18.729</v>
      </c>
      <c r="X13" s="385">
        <v>41.393</v>
      </c>
      <c r="Y13" s="387">
        <f t="shared" si="6"/>
        <v>6772.879</v>
      </c>
      <c r="Z13" s="391">
        <f t="shared" si="7"/>
        <v>-0.08996558184488446</v>
      </c>
    </row>
    <row r="14" spans="1:26" ht="18.75" customHeight="1">
      <c r="A14" s="432" t="s">
        <v>427</v>
      </c>
      <c r="B14" s="433" t="s">
        <v>428</v>
      </c>
      <c r="C14" s="384">
        <v>643.509</v>
      </c>
      <c r="D14" s="385">
        <v>431.488</v>
      </c>
      <c r="E14" s="386">
        <v>406.26</v>
      </c>
      <c r="F14" s="385">
        <v>277.091</v>
      </c>
      <c r="G14" s="387">
        <f aca="true" t="shared" si="8" ref="G14:G19">SUM(C14:F14)</f>
        <v>1758.348</v>
      </c>
      <c r="H14" s="388">
        <f aca="true" t="shared" si="9" ref="H14:H19">G14/$G$9</f>
        <v>0.056156027929380035</v>
      </c>
      <c r="I14" s="389">
        <v>916.7779999999999</v>
      </c>
      <c r="J14" s="385">
        <v>498.797</v>
      </c>
      <c r="K14" s="386">
        <v>330.853</v>
      </c>
      <c r="L14" s="385">
        <v>216.18599999999998</v>
      </c>
      <c r="M14" s="387">
        <f aca="true" t="shared" si="10" ref="M14:M19">SUM(I14:L14)</f>
        <v>1962.6139999999998</v>
      </c>
      <c r="N14" s="390">
        <f aca="true" t="shared" si="11" ref="N14:N19">IF(ISERROR(G14/M14-1),"         /0",(G14/M14-1))</f>
        <v>-0.10407854015104334</v>
      </c>
      <c r="O14" s="384">
        <v>2014.677</v>
      </c>
      <c r="P14" s="385">
        <v>1329.595</v>
      </c>
      <c r="Q14" s="386">
        <v>842.886</v>
      </c>
      <c r="R14" s="385">
        <v>570.158</v>
      </c>
      <c r="S14" s="387">
        <f aca="true" t="shared" si="12" ref="S14:S19">SUM(O14:R14)</f>
        <v>4757.316</v>
      </c>
      <c r="T14" s="388">
        <f aca="true" t="shared" si="13" ref="T14:T19">S14/$S$9</f>
        <v>0.055830430410295284</v>
      </c>
      <c r="U14" s="389">
        <v>2281.6549999999997</v>
      </c>
      <c r="V14" s="385">
        <v>1146.6779999999999</v>
      </c>
      <c r="W14" s="386">
        <v>925.159</v>
      </c>
      <c r="X14" s="385">
        <v>575.209</v>
      </c>
      <c r="Y14" s="387">
        <f aca="true" t="shared" si="14" ref="Y14:Y19">SUM(U14:X14)</f>
        <v>4928.700999999999</v>
      </c>
      <c r="Z14" s="391">
        <f t="shared" si="7"/>
        <v>-0.03477285394265128</v>
      </c>
    </row>
    <row r="15" spans="1:26" ht="18.75" customHeight="1">
      <c r="A15" s="432" t="s">
        <v>402</v>
      </c>
      <c r="B15" s="433" t="s">
        <v>403</v>
      </c>
      <c r="C15" s="384">
        <v>133.287</v>
      </c>
      <c r="D15" s="385">
        <v>1103.804</v>
      </c>
      <c r="E15" s="386">
        <v>36.881</v>
      </c>
      <c r="F15" s="385">
        <v>266.779</v>
      </c>
      <c r="G15" s="387">
        <f t="shared" si="8"/>
        <v>1540.7510000000002</v>
      </c>
      <c r="H15" s="388">
        <f t="shared" si="9"/>
        <v>0.04920667364379533</v>
      </c>
      <c r="I15" s="389">
        <v>97.895</v>
      </c>
      <c r="J15" s="385">
        <v>952.36</v>
      </c>
      <c r="K15" s="386">
        <v>34.208</v>
      </c>
      <c r="L15" s="385">
        <v>294.749</v>
      </c>
      <c r="M15" s="387">
        <f t="shared" si="10"/>
        <v>1379.2120000000002</v>
      </c>
      <c r="N15" s="390">
        <f t="shared" si="11"/>
        <v>0.11712412595018029</v>
      </c>
      <c r="O15" s="384">
        <v>444.7000000000001</v>
      </c>
      <c r="P15" s="385">
        <v>3315.465</v>
      </c>
      <c r="Q15" s="386">
        <v>112.14400000000002</v>
      </c>
      <c r="R15" s="385">
        <v>796.0619999999999</v>
      </c>
      <c r="S15" s="387">
        <f t="shared" si="12"/>
        <v>4668.371000000001</v>
      </c>
      <c r="T15" s="388">
        <f t="shared" si="13"/>
        <v>0.054786598629340724</v>
      </c>
      <c r="U15" s="389">
        <v>300.858</v>
      </c>
      <c r="V15" s="385">
        <v>2871.1000000000004</v>
      </c>
      <c r="W15" s="386">
        <v>99.75399999999998</v>
      </c>
      <c r="X15" s="385">
        <v>897.838</v>
      </c>
      <c r="Y15" s="387">
        <f t="shared" si="14"/>
        <v>4169.55</v>
      </c>
      <c r="Z15" s="391">
        <f t="shared" si="7"/>
        <v>0.11963425309685727</v>
      </c>
    </row>
    <row r="16" spans="1:26" ht="18.75" customHeight="1">
      <c r="A16" s="432" t="s">
        <v>398</v>
      </c>
      <c r="B16" s="433" t="s">
        <v>399</v>
      </c>
      <c r="C16" s="384">
        <v>180.539</v>
      </c>
      <c r="D16" s="385">
        <v>601.452</v>
      </c>
      <c r="E16" s="386">
        <v>131.73100000000002</v>
      </c>
      <c r="F16" s="385">
        <v>9.462</v>
      </c>
      <c r="G16" s="387">
        <f t="shared" si="8"/>
        <v>923.184</v>
      </c>
      <c r="H16" s="388">
        <f t="shared" si="9"/>
        <v>0.029483553021334104</v>
      </c>
      <c r="I16" s="389">
        <v>157.876</v>
      </c>
      <c r="J16" s="385">
        <v>562.087</v>
      </c>
      <c r="K16" s="386">
        <v>0.41600000000000004</v>
      </c>
      <c r="L16" s="385">
        <v>1.895</v>
      </c>
      <c r="M16" s="387">
        <f t="shared" si="10"/>
        <v>722.274</v>
      </c>
      <c r="N16" s="390">
        <f t="shared" si="11"/>
        <v>0.2781631347660305</v>
      </c>
      <c r="O16" s="384">
        <v>521.261</v>
      </c>
      <c r="P16" s="385">
        <v>1636.5980000000002</v>
      </c>
      <c r="Q16" s="386">
        <v>168.751</v>
      </c>
      <c r="R16" s="385">
        <v>12.585999999999999</v>
      </c>
      <c r="S16" s="387">
        <f t="shared" si="12"/>
        <v>2339.1960000000004</v>
      </c>
      <c r="T16" s="388">
        <f t="shared" si="13"/>
        <v>0.027452101036391344</v>
      </c>
      <c r="U16" s="389">
        <v>590.014</v>
      </c>
      <c r="V16" s="385">
        <v>1552.6509999999998</v>
      </c>
      <c r="W16" s="386">
        <v>4.056</v>
      </c>
      <c r="X16" s="385">
        <v>8.123999999999999</v>
      </c>
      <c r="Y16" s="387">
        <f t="shared" si="14"/>
        <v>2154.845</v>
      </c>
      <c r="Z16" s="391">
        <f>IF(ISERROR(S16/Y16-1),"         /0",IF(S16/Y16&gt;5,"  *  ",(S16/Y16-1)))</f>
        <v>0.08555186103872936</v>
      </c>
    </row>
    <row r="17" spans="1:26" ht="18.75" customHeight="1">
      <c r="A17" s="432" t="s">
        <v>414</v>
      </c>
      <c r="B17" s="433" t="s">
        <v>415</v>
      </c>
      <c r="C17" s="384">
        <v>270.60699999999997</v>
      </c>
      <c r="D17" s="385">
        <v>210.65</v>
      </c>
      <c r="E17" s="386">
        <v>1.586</v>
      </c>
      <c r="F17" s="385">
        <v>1.586</v>
      </c>
      <c r="G17" s="387">
        <f t="shared" si="8"/>
        <v>484.429</v>
      </c>
      <c r="H17" s="388">
        <f t="shared" si="9"/>
        <v>0.01547111746582681</v>
      </c>
      <c r="I17" s="389">
        <v>241.85</v>
      </c>
      <c r="J17" s="385">
        <v>203.64</v>
      </c>
      <c r="K17" s="386">
        <v>1.832</v>
      </c>
      <c r="L17" s="385">
        <v>5.474</v>
      </c>
      <c r="M17" s="387">
        <f t="shared" si="10"/>
        <v>452.796</v>
      </c>
      <c r="N17" s="390">
        <f t="shared" si="11"/>
        <v>0.06986148287529037</v>
      </c>
      <c r="O17" s="384">
        <v>534.432</v>
      </c>
      <c r="P17" s="385">
        <v>606.491</v>
      </c>
      <c r="Q17" s="386">
        <v>4.269999999999999</v>
      </c>
      <c r="R17" s="385">
        <v>7.832</v>
      </c>
      <c r="S17" s="387">
        <f t="shared" si="12"/>
        <v>1153.025</v>
      </c>
      <c r="T17" s="388">
        <f t="shared" si="13"/>
        <v>0.013531554772445373</v>
      </c>
      <c r="U17" s="389">
        <v>562.4789999999999</v>
      </c>
      <c r="V17" s="385">
        <v>603.758</v>
      </c>
      <c r="W17" s="386">
        <v>2.792</v>
      </c>
      <c r="X17" s="385">
        <v>8.379000000000001</v>
      </c>
      <c r="Y17" s="387">
        <f t="shared" si="14"/>
        <v>1177.408</v>
      </c>
      <c r="Z17" s="391">
        <f>IF(ISERROR(S17/Y17-1),"         /0",IF(S17/Y17&gt;5,"  *  ",(S17/Y17-1)))</f>
        <v>-0.020709049029732918</v>
      </c>
    </row>
    <row r="18" spans="1:26" ht="18.75" customHeight="1">
      <c r="A18" s="432" t="s">
        <v>404</v>
      </c>
      <c r="B18" s="433" t="s">
        <v>405</v>
      </c>
      <c r="C18" s="384">
        <v>162.54999999999998</v>
      </c>
      <c r="D18" s="385">
        <v>284.437</v>
      </c>
      <c r="E18" s="386">
        <v>28.698</v>
      </c>
      <c r="F18" s="385">
        <v>2.451</v>
      </c>
      <c r="G18" s="387">
        <f t="shared" si="8"/>
        <v>478.13599999999997</v>
      </c>
      <c r="H18" s="388">
        <f t="shared" si="9"/>
        <v>0.01527013911355548</v>
      </c>
      <c r="I18" s="389">
        <v>223.376</v>
      </c>
      <c r="J18" s="385">
        <v>278.152</v>
      </c>
      <c r="K18" s="386">
        <v>19.379</v>
      </c>
      <c r="L18" s="385">
        <v>4.377</v>
      </c>
      <c r="M18" s="387">
        <f t="shared" si="10"/>
        <v>525.284</v>
      </c>
      <c r="N18" s="390">
        <f t="shared" si="11"/>
        <v>-0.08975715993633926</v>
      </c>
      <c r="O18" s="384">
        <v>346.359</v>
      </c>
      <c r="P18" s="385">
        <v>804.8050000000002</v>
      </c>
      <c r="Q18" s="386">
        <v>90.53100000000002</v>
      </c>
      <c r="R18" s="385">
        <v>9.110999999999999</v>
      </c>
      <c r="S18" s="387">
        <f t="shared" si="12"/>
        <v>1250.8060000000003</v>
      </c>
      <c r="T18" s="388">
        <f t="shared" si="13"/>
        <v>0.014679083193081945</v>
      </c>
      <c r="U18" s="389">
        <v>445.938</v>
      </c>
      <c r="V18" s="385">
        <v>751.663</v>
      </c>
      <c r="W18" s="386">
        <v>46.756</v>
      </c>
      <c r="X18" s="385">
        <v>14.869999999999997</v>
      </c>
      <c r="Y18" s="387">
        <f t="shared" si="14"/>
        <v>1259.227</v>
      </c>
      <c r="Z18" s="391">
        <f>IF(ISERROR(S18/Y18-1),"         /0",IF(S18/Y18&gt;5,"  *  ",(S18/Y18-1)))</f>
        <v>-0.006687436022257964</v>
      </c>
    </row>
    <row r="19" spans="1:26" ht="18.75" customHeight="1">
      <c r="A19" s="432" t="s">
        <v>468</v>
      </c>
      <c r="B19" s="433" t="s">
        <v>468</v>
      </c>
      <c r="C19" s="384">
        <v>61.284</v>
      </c>
      <c r="D19" s="385">
        <v>154.43999999999997</v>
      </c>
      <c r="E19" s="386">
        <v>33.912000000000006</v>
      </c>
      <c r="F19" s="385">
        <v>130.392</v>
      </c>
      <c r="G19" s="387">
        <f t="shared" si="8"/>
        <v>380.02799999999996</v>
      </c>
      <c r="H19" s="388">
        <f t="shared" si="9"/>
        <v>0.012136882449860002</v>
      </c>
      <c r="I19" s="389">
        <v>72.941</v>
      </c>
      <c r="J19" s="385">
        <v>181.45</v>
      </c>
      <c r="K19" s="386">
        <v>63.28099999999999</v>
      </c>
      <c r="L19" s="385">
        <v>376.48900000000003</v>
      </c>
      <c r="M19" s="387">
        <f t="shared" si="10"/>
        <v>694.1610000000001</v>
      </c>
      <c r="N19" s="390">
        <f t="shared" si="11"/>
        <v>-0.45253622718648856</v>
      </c>
      <c r="O19" s="384">
        <v>151.32999999999998</v>
      </c>
      <c r="P19" s="385">
        <v>309.296</v>
      </c>
      <c r="Q19" s="386">
        <v>158.67800000000003</v>
      </c>
      <c r="R19" s="385">
        <v>507.637</v>
      </c>
      <c r="S19" s="387">
        <f t="shared" si="12"/>
        <v>1126.941</v>
      </c>
      <c r="T19" s="388">
        <f t="shared" si="13"/>
        <v>0.013225440789934616</v>
      </c>
      <c r="U19" s="389">
        <v>228.34999999999997</v>
      </c>
      <c r="V19" s="385">
        <v>528.8950000000001</v>
      </c>
      <c r="W19" s="386">
        <v>212.65699999999995</v>
      </c>
      <c r="X19" s="385">
        <v>1000.0979999999988</v>
      </c>
      <c r="Y19" s="387">
        <f t="shared" si="14"/>
        <v>1969.9999999999989</v>
      </c>
      <c r="Z19" s="391">
        <f t="shared" si="7"/>
        <v>-0.4279487309644666</v>
      </c>
    </row>
    <row r="20" spans="1:26" ht="18.75" customHeight="1">
      <c r="A20" s="432" t="s">
        <v>460</v>
      </c>
      <c r="B20" s="433" t="s">
        <v>461</v>
      </c>
      <c r="C20" s="384">
        <v>165.809</v>
      </c>
      <c r="D20" s="385">
        <v>177.296</v>
      </c>
      <c r="E20" s="386">
        <v>4.584999999999999</v>
      </c>
      <c r="F20" s="385">
        <v>8.15</v>
      </c>
      <c r="G20" s="387">
        <f t="shared" si="0"/>
        <v>355.84</v>
      </c>
      <c r="H20" s="388">
        <f t="shared" si="1"/>
        <v>0.011364394862900057</v>
      </c>
      <c r="I20" s="389">
        <v>52.141</v>
      </c>
      <c r="J20" s="385">
        <v>89.499</v>
      </c>
      <c r="K20" s="386">
        <v>9.742999999999999</v>
      </c>
      <c r="L20" s="385">
        <v>13.280999999999999</v>
      </c>
      <c r="M20" s="387">
        <f t="shared" si="2"/>
        <v>164.664</v>
      </c>
      <c r="N20" s="390">
        <f t="shared" si="3"/>
        <v>1.1610066559782344</v>
      </c>
      <c r="O20" s="384">
        <v>375.489</v>
      </c>
      <c r="P20" s="385">
        <v>486.49199999999996</v>
      </c>
      <c r="Q20" s="386">
        <v>30.103000000000005</v>
      </c>
      <c r="R20" s="385">
        <v>38.47500000000001</v>
      </c>
      <c r="S20" s="387">
        <f t="shared" si="4"/>
        <v>930.559</v>
      </c>
      <c r="T20" s="388">
        <f t="shared" si="5"/>
        <v>0.01092076067517356</v>
      </c>
      <c r="U20" s="389">
        <v>167.92699999999996</v>
      </c>
      <c r="V20" s="385">
        <v>248.58499999999998</v>
      </c>
      <c r="W20" s="386">
        <v>27.362000000000002</v>
      </c>
      <c r="X20" s="385">
        <v>41.282</v>
      </c>
      <c r="Y20" s="387">
        <f t="shared" si="6"/>
        <v>485.15599999999995</v>
      </c>
      <c r="Z20" s="391">
        <f t="shared" si="7"/>
        <v>0.918061407052577</v>
      </c>
    </row>
    <row r="21" spans="1:26" ht="18.75" customHeight="1">
      <c r="A21" s="432" t="s">
        <v>408</v>
      </c>
      <c r="B21" s="433" t="s">
        <v>409</v>
      </c>
      <c r="C21" s="384">
        <v>174.086</v>
      </c>
      <c r="D21" s="385">
        <v>167.27100000000002</v>
      </c>
      <c r="E21" s="386">
        <v>9.267</v>
      </c>
      <c r="F21" s="385">
        <v>1.37</v>
      </c>
      <c r="G21" s="387">
        <f aca="true" t="shared" si="15" ref="G21:G57">SUM(C21:F21)</f>
        <v>351.994</v>
      </c>
      <c r="H21" s="388">
        <f t="shared" si="1"/>
        <v>0.011241565887397829</v>
      </c>
      <c r="I21" s="389">
        <v>180.96099999999998</v>
      </c>
      <c r="J21" s="385">
        <v>192.845</v>
      </c>
      <c r="K21" s="386">
        <v>14.568</v>
      </c>
      <c r="L21" s="385">
        <v>3.8979999999999997</v>
      </c>
      <c r="M21" s="387">
        <f aca="true" t="shared" si="16" ref="M21:M57">SUM(I21:L21)</f>
        <v>392.272</v>
      </c>
      <c r="N21" s="390">
        <f aca="true" t="shared" si="17" ref="N21:N57">IF(ISERROR(G21/M21-1),"         /0",(G21/M21-1))</f>
        <v>-0.10267875351796707</v>
      </c>
      <c r="O21" s="384">
        <v>533.989</v>
      </c>
      <c r="P21" s="385">
        <v>456.7</v>
      </c>
      <c r="Q21" s="386">
        <v>65.599</v>
      </c>
      <c r="R21" s="385">
        <v>9.339</v>
      </c>
      <c r="S21" s="387">
        <f aca="true" t="shared" si="18" ref="S21:S57">SUM(O21:R21)</f>
        <v>1065.627</v>
      </c>
      <c r="T21" s="388">
        <f t="shared" si="5"/>
        <v>0.012505878118424704</v>
      </c>
      <c r="U21" s="389">
        <v>546.277</v>
      </c>
      <c r="V21" s="385">
        <v>494.0849999999999</v>
      </c>
      <c r="W21" s="386">
        <v>44.411</v>
      </c>
      <c r="X21" s="385">
        <v>8.767</v>
      </c>
      <c r="Y21" s="387">
        <f aca="true" t="shared" si="19" ref="Y21:Y57">SUM(U21:X21)</f>
        <v>1093.5400000000002</v>
      </c>
      <c r="Z21" s="391">
        <f aca="true" t="shared" si="20" ref="Z21:Z57">IF(ISERROR(S21/Y21-1),"         /0",IF(S21/Y21&gt;5,"  *  ",(S21/Y21-1)))</f>
        <v>-0.02552535801159561</v>
      </c>
    </row>
    <row r="22" spans="1:26" ht="18.75" customHeight="1">
      <c r="A22" s="432" t="s">
        <v>435</v>
      </c>
      <c r="B22" s="433" t="s">
        <v>436</v>
      </c>
      <c r="C22" s="384">
        <v>108.01200000000001</v>
      </c>
      <c r="D22" s="385">
        <v>56.128</v>
      </c>
      <c r="E22" s="386">
        <v>96.67600000000003</v>
      </c>
      <c r="F22" s="385">
        <v>52.951</v>
      </c>
      <c r="G22" s="387">
        <f t="shared" si="15"/>
        <v>313.76700000000005</v>
      </c>
      <c r="H22" s="388">
        <f t="shared" si="1"/>
        <v>0.010020717409362532</v>
      </c>
      <c r="I22" s="389">
        <v>101.059</v>
      </c>
      <c r="J22" s="385">
        <v>70.059</v>
      </c>
      <c r="K22" s="386">
        <v>76.30199999999998</v>
      </c>
      <c r="L22" s="385">
        <v>63.16699999999999</v>
      </c>
      <c r="M22" s="387">
        <f t="shared" si="16"/>
        <v>310.58699999999993</v>
      </c>
      <c r="N22" s="390">
        <f t="shared" si="17"/>
        <v>0.010238677085647963</v>
      </c>
      <c r="O22" s="384">
        <v>291.09499999999997</v>
      </c>
      <c r="P22" s="385">
        <v>194.40300000000005</v>
      </c>
      <c r="Q22" s="386">
        <v>283.4010000000003</v>
      </c>
      <c r="R22" s="385">
        <v>168.35799999999998</v>
      </c>
      <c r="S22" s="387">
        <f t="shared" si="18"/>
        <v>937.2570000000003</v>
      </c>
      <c r="T22" s="388">
        <f t="shared" si="5"/>
        <v>0.010999366389590716</v>
      </c>
      <c r="U22" s="389">
        <v>274.3479999999999</v>
      </c>
      <c r="V22" s="385">
        <v>208.14899999999994</v>
      </c>
      <c r="W22" s="386">
        <v>269.0890000000003</v>
      </c>
      <c r="X22" s="385">
        <v>226.13500000000025</v>
      </c>
      <c r="Y22" s="387">
        <f t="shared" si="19"/>
        <v>977.7210000000003</v>
      </c>
      <c r="Z22" s="391">
        <f t="shared" si="20"/>
        <v>-0.04138603957570719</v>
      </c>
    </row>
    <row r="23" spans="1:26" ht="18.75" customHeight="1">
      <c r="A23" s="432" t="s">
        <v>470</v>
      </c>
      <c r="B23" s="433" t="s">
        <v>470</v>
      </c>
      <c r="C23" s="384">
        <v>106.29800000000002</v>
      </c>
      <c r="D23" s="385">
        <v>32.823</v>
      </c>
      <c r="E23" s="386">
        <v>137.07100000000003</v>
      </c>
      <c r="F23" s="385">
        <v>32.61699999999999</v>
      </c>
      <c r="G23" s="387">
        <f>SUM(C23:F23)</f>
        <v>308.80899999999997</v>
      </c>
      <c r="H23" s="388">
        <f>G23/$G$9</f>
        <v>0.009862374699913736</v>
      </c>
      <c r="I23" s="389">
        <v>130.87</v>
      </c>
      <c r="J23" s="385">
        <v>47.65800000000001</v>
      </c>
      <c r="K23" s="386">
        <v>375.329</v>
      </c>
      <c r="L23" s="385">
        <v>50.988</v>
      </c>
      <c r="M23" s="387">
        <f>SUM(I23:L23)</f>
        <v>604.845</v>
      </c>
      <c r="N23" s="390">
        <f>IF(ISERROR(G23/M23-1),"         /0",(G23/M23-1))</f>
        <v>-0.48944109647926337</v>
      </c>
      <c r="O23" s="384">
        <v>266.179</v>
      </c>
      <c r="P23" s="385">
        <v>84.94599999999998</v>
      </c>
      <c r="Q23" s="386">
        <v>532.9559999999999</v>
      </c>
      <c r="R23" s="385">
        <v>129.91800000000003</v>
      </c>
      <c r="S23" s="387">
        <f>SUM(O23:R23)</f>
        <v>1013.9989999999999</v>
      </c>
      <c r="T23" s="388">
        <f>S23/$S$9</f>
        <v>0.011899987431065965</v>
      </c>
      <c r="U23" s="389">
        <v>315.678</v>
      </c>
      <c r="V23" s="385">
        <v>112.41300000000003</v>
      </c>
      <c r="W23" s="386">
        <v>971.1320000000001</v>
      </c>
      <c r="X23" s="385">
        <v>148.141</v>
      </c>
      <c r="Y23" s="387">
        <f>SUM(U23:X23)</f>
        <v>1547.364</v>
      </c>
      <c r="Z23" s="391">
        <f>IF(ISERROR(S23/Y23-1),"         /0",IF(S23/Y23&gt;5,"  *  ",(S23/Y23-1)))</f>
        <v>-0.3446926515028139</v>
      </c>
    </row>
    <row r="24" spans="1:26" ht="18.75" customHeight="1">
      <c r="A24" s="432" t="s">
        <v>457</v>
      </c>
      <c r="B24" s="433" t="s">
        <v>458</v>
      </c>
      <c r="C24" s="384">
        <v>139.782</v>
      </c>
      <c r="D24" s="385">
        <v>117.07400000000001</v>
      </c>
      <c r="E24" s="386">
        <v>8.472999999999999</v>
      </c>
      <c r="F24" s="385">
        <v>9.04</v>
      </c>
      <c r="G24" s="387">
        <f>SUM(C24:F24)</f>
        <v>274.369</v>
      </c>
      <c r="H24" s="388">
        <f>G24/$G$9</f>
        <v>0.008762470925525592</v>
      </c>
      <c r="I24" s="389">
        <v>115.86900000000001</v>
      </c>
      <c r="J24" s="385">
        <v>102.827</v>
      </c>
      <c r="K24" s="386">
        <v>11.279</v>
      </c>
      <c r="L24" s="385">
        <v>11.193</v>
      </c>
      <c r="M24" s="387">
        <f>SUM(I24:L24)</f>
        <v>241.16800000000003</v>
      </c>
      <c r="N24" s="390">
        <f>IF(ISERROR(G24/M24-1),"         /0",(G24/M24-1))</f>
        <v>0.13766751807868371</v>
      </c>
      <c r="O24" s="384">
        <v>430.514</v>
      </c>
      <c r="P24" s="385">
        <v>341.083</v>
      </c>
      <c r="Q24" s="386">
        <v>22.362999999999996</v>
      </c>
      <c r="R24" s="385">
        <v>19.659999999999997</v>
      </c>
      <c r="S24" s="387">
        <f>SUM(O24:R24)</f>
        <v>813.6199999999999</v>
      </c>
      <c r="T24" s="388">
        <f>S24/$S$9</f>
        <v>0.009548399725901002</v>
      </c>
      <c r="U24" s="389">
        <v>339.60400000000004</v>
      </c>
      <c r="V24" s="385">
        <v>281.839</v>
      </c>
      <c r="W24" s="386">
        <v>30.604</v>
      </c>
      <c r="X24" s="385">
        <v>32.787</v>
      </c>
      <c r="Y24" s="387">
        <f>SUM(U24:X24)</f>
        <v>684.8340000000001</v>
      </c>
      <c r="Z24" s="391">
        <f>IF(ISERROR(S24/Y24-1),"         /0",IF(S24/Y24&gt;5,"  *  ",(S24/Y24-1)))</f>
        <v>0.1880543314146199</v>
      </c>
    </row>
    <row r="25" spans="1:26" ht="18.75" customHeight="1">
      <c r="A25" s="432" t="s">
        <v>406</v>
      </c>
      <c r="B25" s="433" t="s">
        <v>407</v>
      </c>
      <c r="C25" s="384">
        <v>58.651</v>
      </c>
      <c r="D25" s="385">
        <v>162.85599999999997</v>
      </c>
      <c r="E25" s="386">
        <v>0.25</v>
      </c>
      <c r="F25" s="385">
        <v>1.18</v>
      </c>
      <c r="G25" s="387">
        <f>SUM(C25:F25)</f>
        <v>222.93699999999998</v>
      </c>
      <c r="H25" s="388">
        <f>G25/$G$9</f>
        <v>0.00711989685687486</v>
      </c>
      <c r="I25" s="389">
        <v>92.62700000000001</v>
      </c>
      <c r="J25" s="385">
        <v>161.481</v>
      </c>
      <c r="K25" s="386">
        <v>0.17099999999999999</v>
      </c>
      <c r="L25" s="385">
        <v>1.104</v>
      </c>
      <c r="M25" s="387">
        <f>SUM(I25:L25)</f>
        <v>255.383</v>
      </c>
      <c r="N25" s="390">
        <f>IF(ISERROR(G25/M25-1),"         /0",(G25/M25-1))</f>
        <v>-0.12704839398080536</v>
      </c>
      <c r="O25" s="384">
        <v>246.31599999999997</v>
      </c>
      <c r="P25" s="385">
        <v>427.24399999999997</v>
      </c>
      <c r="Q25" s="386">
        <v>0.43900000000000006</v>
      </c>
      <c r="R25" s="385">
        <v>2.271</v>
      </c>
      <c r="S25" s="387">
        <f>SUM(O25:R25)</f>
        <v>676.2699999999999</v>
      </c>
      <c r="T25" s="388">
        <f>S25/$S$9</f>
        <v>0.007936501416674947</v>
      </c>
      <c r="U25" s="389">
        <v>431.70700000000005</v>
      </c>
      <c r="V25" s="385">
        <v>437.331</v>
      </c>
      <c r="W25" s="386">
        <v>1.2960000000000003</v>
      </c>
      <c r="X25" s="385">
        <v>3.177</v>
      </c>
      <c r="Y25" s="387">
        <f>SUM(U25:X25)</f>
        <v>873.5110000000001</v>
      </c>
      <c r="Z25" s="391">
        <f>IF(ISERROR(S25/Y25-1),"         /0",IF(S25/Y25&gt;5,"  *  ",(S25/Y25-1)))</f>
        <v>-0.22580253711744924</v>
      </c>
    </row>
    <row r="26" spans="1:26" ht="18.75" customHeight="1">
      <c r="A26" s="432" t="s">
        <v>412</v>
      </c>
      <c r="B26" s="433" t="s">
        <v>413</v>
      </c>
      <c r="C26" s="384">
        <v>46.419</v>
      </c>
      <c r="D26" s="385">
        <v>156.559</v>
      </c>
      <c r="E26" s="386">
        <v>0</v>
      </c>
      <c r="F26" s="385">
        <v>0</v>
      </c>
      <c r="G26" s="387">
        <f>SUM(C26:F26)</f>
        <v>202.978</v>
      </c>
      <c r="H26" s="388">
        <f>G26/$G$9</f>
        <v>0.0064824700440696045</v>
      </c>
      <c r="I26" s="389">
        <v>48.486000000000004</v>
      </c>
      <c r="J26" s="385">
        <v>144.57</v>
      </c>
      <c r="K26" s="386">
        <v>5.557</v>
      </c>
      <c r="L26" s="385">
        <v>2.233</v>
      </c>
      <c r="M26" s="387">
        <f>SUM(I26:L26)</f>
        <v>200.84599999999998</v>
      </c>
      <c r="N26" s="390">
        <f>IF(ISERROR(G26/M26-1),"         /0",(G26/M26-1))</f>
        <v>0.010615098134889589</v>
      </c>
      <c r="O26" s="384">
        <v>130.271</v>
      </c>
      <c r="P26" s="385">
        <v>417.459</v>
      </c>
      <c r="Q26" s="386">
        <v>0.07</v>
      </c>
      <c r="R26" s="385">
        <v>0.07</v>
      </c>
      <c r="S26" s="387">
        <f>SUM(O26:R26)</f>
        <v>547.8700000000001</v>
      </c>
      <c r="T26" s="388">
        <f>S26/$S$9</f>
        <v>0.006429637616859693</v>
      </c>
      <c r="U26" s="389">
        <v>122.30700000000002</v>
      </c>
      <c r="V26" s="385">
        <v>409.076</v>
      </c>
      <c r="W26" s="386">
        <v>9.43</v>
      </c>
      <c r="X26" s="385">
        <v>8.315999999999999</v>
      </c>
      <c r="Y26" s="387">
        <f>SUM(U26:X26)</f>
        <v>549.129</v>
      </c>
      <c r="Z26" s="391">
        <f>IF(ISERROR(S26/Y26-1),"         /0",IF(S26/Y26&gt;5,"  *  ",(S26/Y26-1)))</f>
        <v>-0.0022927217466204297</v>
      </c>
    </row>
    <row r="27" spans="1:26" ht="18.75" customHeight="1">
      <c r="A27" s="432" t="s">
        <v>425</v>
      </c>
      <c r="B27" s="433" t="s">
        <v>426</v>
      </c>
      <c r="C27" s="384">
        <v>43.576</v>
      </c>
      <c r="D27" s="385">
        <v>130.48600000000002</v>
      </c>
      <c r="E27" s="386">
        <v>0</v>
      </c>
      <c r="F27" s="385">
        <v>0.05</v>
      </c>
      <c r="G27" s="387">
        <f t="shared" si="15"/>
        <v>174.11200000000002</v>
      </c>
      <c r="H27" s="388">
        <f t="shared" si="1"/>
        <v>0.0055605820547697145</v>
      </c>
      <c r="I27" s="389">
        <v>37.1</v>
      </c>
      <c r="J27" s="385">
        <v>133.917</v>
      </c>
      <c r="K27" s="386">
        <v>0.3</v>
      </c>
      <c r="L27" s="385">
        <v>0</v>
      </c>
      <c r="M27" s="387">
        <f t="shared" si="16"/>
        <v>171.317</v>
      </c>
      <c r="N27" s="390">
        <f t="shared" si="17"/>
        <v>0.01631478487248783</v>
      </c>
      <c r="O27" s="384">
        <v>119.17699999999998</v>
      </c>
      <c r="P27" s="385">
        <v>347.23900000000003</v>
      </c>
      <c r="Q27" s="386">
        <v>2.607</v>
      </c>
      <c r="R27" s="385">
        <v>1.726</v>
      </c>
      <c r="S27" s="387">
        <f t="shared" si="18"/>
        <v>470.749</v>
      </c>
      <c r="T27" s="388">
        <f t="shared" si="5"/>
        <v>0.005524568745321122</v>
      </c>
      <c r="U27" s="389">
        <v>108.15100000000002</v>
      </c>
      <c r="V27" s="385">
        <v>369.785</v>
      </c>
      <c r="W27" s="386">
        <v>0.533</v>
      </c>
      <c r="X27" s="385">
        <v>0.24500000000000002</v>
      </c>
      <c r="Y27" s="387">
        <f t="shared" si="19"/>
        <v>478.71400000000006</v>
      </c>
      <c r="Z27" s="391">
        <f t="shared" si="20"/>
        <v>-0.016638326850687557</v>
      </c>
    </row>
    <row r="28" spans="1:26" ht="18.75" customHeight="1">
      <c r="A28" s="432" t="s">
        <v>410</v>
      </c>
      <c r="B28" s="433" t="s">
        <v>411</v>
      </c>
      <c r="C28" s="384">
        <v>50.75099999999999</v>
      </c>
      <c r="D28" s="385">
        <v>27.587</v>
      </c>
      <c r="E28" s="386">
        <v>42.65199999999999</v>
      </c>
      <c r="F28" s="385">
        <v>40.63399999999998</v>
      </c>
      <c r="G28" s="387">
        <f t="shared" si="15"/>
        <v>161.62399999999997</v>
      </c>
      <c r="H28" s="388">
        <f t="shared" si="1"/>
        <v>0.005161755157715149</v>
      </c>
      <c r="I28" s="389">
        <v>134.003</v>
      </c>
      <c r="J28" s="385">
        <v>129.23800000000003</v>
      </c>
      <c r="K28" s="386">
        <v>51.344999999999985</v>
      </c>
      <c r="L28" s="385">
        <v>43.505</v>
      </c>
      <c r="M28" s="387">
        <f t="shared" si="16"/>
        <v>358.09099999999995</v>
      </c>
      <c r="N28" s="390" t="s">
        <v>45</v>
      </c>
      <c r="O28" s="384">
        <v>146.518</v>
      </c>
      <c r="P28" s="385">
        <v>82.70299999999999</v>
      </c>
      <c r="Q28" s="386">
        <v>137.77099999999996</v>
      </c>
      <c r="R28" s="385">
        <v>120.523</v>
      </c>
      <c r="S28" s="387">
        <f t="shared" si="18"/>
        <v>487.515</v>
      </c>
      <c r="T28" s="388">
        <f t="shared" si="5"/>
        <v>0.0057213294810508925</v>
      </c>
      <c r="U28" s="389">
        <v>574.0279999999997</v>
      </c>
      <c r="V28" s="385">
        <v>585.937</v>
      </c>
      <c r="W28" s="386">
        <v>164.22100000000012</v>
      </c>
      <c r="X28" s="385">
        <v>133.879</v>
      </c>
      <c r="Y28" s="387">
        <f t="shared" si="19"/>
        <v>1458.0649999999996</v>
      </c>
      <c r="Z28" s="391">
        <f t="shared" si="20"/>
        <v>-0.6656424782159917</v>
      </c>
    </row>
    <row r="29" spans="1:26" ht="18.75" customHeight="1">
      <c r="A29" s="432" t="s">
        <v>445</v>
      </c>
      <c r="B29" s="433" t="s">
        <v>446</v>
      </c>
      <c r="C29" s="384">
        <v>0.469</v>
      </c>
      <c r="D29" s="385">
        <v>5.069</v>
      </c>
      <c r="E29" s="386">
        <v>37.863</v>
      </c>
      <c r="F29" s="385">
        <v>110.10300000000001</v>
      </c>
      <c r="G29" s="387">
        <f t="shared" si="15"/>
        <v>153.50400000000002</v>
      </c>
      <c r="H29" s="388">
        <f t="shared" si="1"/>
        <v>0.004902428251558596</v>
      </c>
      <c r="I29" s="389">
        <v>2.561</v>
      </c>
      <c r="J29" s="385">
        <v>30.221999999999998</v>
      </c>
      <c r="K29" s="386">
        <v>67.21300000000001</v>
      </c>
      <c r="L29" s="385">
        <v>10.406</v>
      </c>
      <c r="M29" s="387">
        <f t="shared" si="16"/>
        <v>110.40200000000002</v>
      </c>
      <c r="N29" s="390">
        <f t="shared" si="17"/>
        <v>0.3904095940290937</v>
      </c>
      <c r="O29" s="384">
        <v>57.265</v>
      </c>
      <c r="P29" s="385">
        <v>95.16600000000001</v>
      </c>
      <c r="Q29" s="386">
        <v>110.685</v>
      </c>
      <c r="R29" s="385">
        <v>193.315</v>
      </c>
      <c r="S29" s="387">
        <f t="shared" si="18"/>
        <v>456.431</v>
      </c>
      <c r="T29" s="388">
        <f t="shared" si="5"/>
        <v>0.005356537001662594</v>
      </c>
      <c r="U29" s="389">
        <v>26.191000000000003</v>
      </c>
      <c r="V29" s="385">
        <v>126.05</v>
      </c>
      <c r="W29" s="386">
        <v>170.21599999999998</v>
      </c>
      <c r="X29" s="385">
        <v>29.448</v>
      </c>
      <c r="Y29" s="387">
        <f t="shared" si="19"/>
        <v>351.905</v>
      </c>
      <c r="Z29" s="391">
        <f t="shared" si="20"/>
        <v>0.2970290277205496</v>
      </c>
    </row>
    <row r="30" spans="1:26" ht="18.75" customHeight="1">
      <c r="A30" s="432" t="s">
        <v>490</v>
      </c>
      <c r="B30" s="433" t="s">
        <v>491</v>
      </c>
      <c r="C30" s="384">
        <v>38.589999999999996</v>
      </c>
      <c r="D30" s="385">
        <v>91.35</v>
      </c>
      <c r="E30" s="386">
        <v>15.27</v>
      </c>
      <c r="F30" s="385">
        <v>5.5649999999999995</v>
      </c>
      <c r="G30" s="387">
        <f t="shared" si="15"/>
        <v>150.775</v>
      </c>
      <c r="H30" s="388">
        <f t="shared" si="1"/>
        <v>0.004815272694058443</v>
      </c>
      <c r="I30" s="389">
        <v>21.16</v>
      </c>
      <c r="J30" s="385">
        <v>23.9</v>
      </c>
      <c r="K30" s="386">
        <v>33.336999999999996</v>
      </c>
      <c r="L30" s="385">
        <v>29.78</v>
      </c>
      <c r="M30" s="387">
        <f t="shared" si="16"/>
        <v>108.17699999999999</v>
      </c>
      <c r="N30" s="390">
        <f t="shared" si="17"/>
        <v>0.3937805633360143</v>
      </c>
      <c r="O30" s="384">
        <v>145.81</v>
      </c>
      <c r="P30" s="385">
        <v>195.75</v>
      </c>
      <c r="Q30" s="386">
        <v>48.38999999999999</v>
      </c>
      <c r="R30" s="385">
        <v>27.949999999999996</v>
      </c>
      <c r="S30" s="387">
        <f t="shared" si="18"/>
        <v>417.9</v>
      </c>
      <c r="T30" s="388">
        <f t="shared" si="5"/>
        <v>0.004904348769024887</v>
      </c>
      <c r="U30" s="389">
        <v>82.26</v>
      </c>
      <c r="V30" s="385">
        <v>84.1</v>
      </c>
      <c r="W30" s="386">
        <v>121.35600000000001</v>
      </c>
      <c r="X30" s="385">
        <v>95.35</v>
      </c>
      <c r="Y30" s="387">
        <f t="shared" si="19"/>
        <v>383.06600000000003</v>
      </c>
      <c r="Z30" s="391">
        <f t="shared" si="20"/>
        <v>0.09093472143181569</v>
      </c>
    </row>
    <row r="31" spans="1:26" ht="18.75" customHeight="1">
      <c r="A31" s="432" t="s">
        <v>418</v>
      </c>
      <c r="B31" s="433" t="s">
        <v>419</v>
      </c>
      <c r="C31" s="384">
        <v>31.482</v>
      </c>
      <c r="D31" s="385">
        <v>101.254</v>
      </c>
      <c r="E31" s="386">
        <v>0.483</v>
      </c>
      <c r="F31" s="385">
        <v>0.363</v>
      </c>
      <c r="G31" s="387">
        <f t="shared" si="15"/>
        <v>133.582</v>
      </c>
      <c r="H31" s="388">
        <f t="shared" si="1"/>
        <v>0.004266183100764151</v>
      </c>
      <c r="I31" s="389">
        <v>28.264</v>
      </c>
      <c r="J31" s="385">
        <v>85.77799999999999</v>
      </c>
      <c r="K31" s="386">
        <v>0.265</v>
      </c>
      <c r="L31" s="385">
        <v>0.44200000000000006</v>
      </c>
      <c r="M31" s="387">
        <f t="shared" si="16"/>
        <v>114.74899999999998</v>
      </c>
      <c r="N31" s="390">
        <f t="shared" si="17"/>
        <v>0.1641234346268814</v>
      </c>
      <c r="O31" s="384">
        <v>81.17099999999999</v>
      </c>
      <c r="P31" s="385">
        <v>286.45799999999997</v>
      </c>
      <c r="Q31" s="386">
        <v>1.5230000000000001</v>
      </c>
      <c r="R31" s="385">
        <v>1.563</v>
      </c>
      <c r="S31" s="387">
        <f t="shared" si="18"/>
        <v>370.715</v>
      </c>
      <c r="T31" s="388">
        <f t="shared" si="5"/>
        <v>0.0043505997939915315</v>
      </c>
      <c r="U31" s="389">
        <v>78.332</v>
      </c>
      <c r="V31" s="385">
        <v>249.214</v>
      </c>
      <c r="W31" s="386">
        <v>0.666</v>
      </c>
      <c r="X31" s="385">
        <v>1.103</v>
      </c>
      <c r="Y31" s="387">
        <f t="shared" si="19"/>
        <v>329.315</v>
      </c>
      <c r="Z31" s="391">
        <f t="shared" si="20"/>
        <v>0.12571550035680112</v>
      </c>
    </row>
    <row r="32" spans="1:26" ht="18.75" customHeight="1">
      <c r="A32" s="432" t="s">
        <v>422</v>
      </c>
      <c r="B32" s="433" t="s">
        <v>422</v>
      </c>
      <c r="C32" s="384">
        <v>50.824</v>
      </c>
      <c r="D32" s="385">
        <v>66.959</v>
      </c>
      <c r="E32" s="386">
        <v>4.154</v>
      </c>
      <c r="F32" s="385">
        <v>2.789</v>
      </c>
      <c r="G32" s="387">
        <f t="shared" si="15"/>
        <v>124.726</v>
      </c>
      <c r="H32" s="388">
        <f t="shared" si="1"/>
        <v>0.00398335070163577</v>
      </c>
      <c r="I32" s="389">
        <v>156.97299999999998</v>
      </c>
      <c r="J32" s="385">
        <v>172.154</v>
      </c>
      <c r="K32" s="386">
        <v>5.084999999999999</v>
      </c>
      <c r="L32" s="385">
        <v>4.752</v>
      </c>
      <c r="M32" s="387">
        <f t="shared" si="16"/>
        <v>338.96399999999994</v>
      </c>
      <c r="N32" s="390">
        <f t="shared" si="17"/>
        <v>-0.6320376205142728</v>
      </c>
      <c r="O32" s="384">
        <v>119.83699999999999</v>
      </c>
      <c r="P32" s="385">
        <v>171.50900000000001</v>
      </c>
      <c r="Q32" s="386">
        <v>11.467999999999998</v>
      </c>
      <c r="R32" s="385">
        <v>8.378999999999998</v>
      </c>
      <c r="S32" s="387">
        <f t="shared" si="18"/>
        <v>311.19300000000004</v>
      </c>
      <c r="T32" s="388">
        <f t="shared" si="5"/>
        <v>0.003652067495762532</v>
      </c>
      <c r="U32" s="389">
        <v>376.97900000000004</v>
      </c>
      <c r="V32" s="385">
        <v>422.251</v>
      </c>
      <c r="W32" s="386">
        <v>13.563999999999995</v>
      </c>
      <c r="X32" s="385">
        <v>13.449</v>
      </c>
      <c r="Y32" s="387">
        <f t="shared" si="19"/>
        <v>826.2429999999999</v>
      </c>
      <c r="Z32" s="391">
        <f t="shared" si="20"/>
        <v>-0.6233638288009701</v>
      </c>
    </row>
    <row r="33" spans="1:26" ht="18.75" customHeight="1">
      <c r="A33" s="432" t="s">
        <v>457</v>
      </c>
      <c r="B33" s="433" t="s">
        <v>487</v>
      </c>
      <c r="C33" s="384">
        <v>38.14</v>
      </c>
      <c r="D33" s="385">
        <v>0</v>
      </c>
      <c r="E33" s="386">
        <v>32.30500000000001</v>
      </c>
      <c r="F33" s="385">
        <v>36.748000000000005</v>
      </c>
      <c r="G33" s="387">
        <f t="shared" si="15"/>
        <v>107.19300000000001</v>
      </c>
      <c r="H33" s="388">
        <f t="shared" si="1"/>
        <v>0.0034234025925664515</v>
      </c>
      <c r="I33" s="389">
        <v>21.22</v>
      </c>
      <c r="J33" s="385">
        <v>11</v>
      </c>
      <c r="K33" s="386">
        <v>41.431000000000004</v>
      </c>
      <c r="L33" s="385">
        <v>42.242</v>
      </c>
      <c r="M33" s="387">
        <f t="shared" si="16"/>
        <v>115.893</v>
      </c>
      <c r="N33" s="390">
        <f t="shared" si="17"/>
        <v>-0.07506924490693989</v>
      </c>
      <c r="O33" s="384">
        <v>170.72500000000002</v>
      </c>
      <c r="P33" s="385">
        <v>0</v>
      </c>
      <c r="Q33" s="386">
        <v>86.75200000000002</v>
      </c>
      <c r="R33" s="385">
        <v>100.97100000000003</v>
      </c>
      <c r="S33" s="387">
        <f t="shared" si="18"/>
        <v>358.4480000000001</v>
      </c>
      <c r="T33" s="388">
        <f t="shared" si="5"/>
        <v>0.004206637969752174</v>
      </c>
      <c r="U33" s="389">
        <v>44.36</v>
      </c>
      <c r="V33" s="385">
        <v>15.72</v>
      </c>
      <c r="W33" s="386">
        <v>104.752</v>
      </c>
      <c r="X33" s="385">
        <v>117.48099999999997</v>
      </c>
      <c r="Y33" s="387">
        <f t="shared" si="19"/>
        <v>282.313</v>
      </c>
      <c r="Z33" s="391">
        <f t="shared" si="20"/>
        <v>0.269682940565968</v>
      </c>
    </row>
    <row r="34" spans="1:26" ht="18.75" customHeight="1">
      <c r="A34" s="432" t="s">
        <v>493</v>
      </c>
      <c r="B34" s="433" t="s">
        <v>494</v>
      </c>
      <c r="C34" s="384">
        <v>0</v>
      </c>
      <c r="D34" s="385">
        <v>0</v>
      </c>
      <c r="E34" s="386">
        <v>47.415000000000006</v>
      </c>
      <c r="F34" s="385">
        <v>44.765</v>
      </c>
      <c r="G34" s="387">
        <f t="shared" si="15"/>
        <v>92.18</v>
      </c>
      <c r="H34" s="388">
        <f t="shared" si="1"/>
        <v>0.002943935247476752</v>
      </c>
      <c r="I34" s="389"/>
      <c r="J34" s="385"/>
      <c r="K34" s="386">
        <v>0.9099999999999999</v>
      </c>
      <c r="L34" s="385">
        <v>0.212</v>
      </c>
      <c r="M34" s="387">
        <f t="shared" si="16"/>
        <v>1.1219999999999999</v>
      </c>
      <c r="N34" s="390">
        <f t="shared" si="17"/>
        <v>81.15686274509805</v>
      </c>
      <c r="O34" s="384">
        <v>0</v>
      </c>
      <c r="P34" s="385">
        <v>0</v>
      </c>
      <c r="Q34" s="386">
        <v>136.761</v>
      </c>
      <c r="R34" s="385">
        <v>134.005</v>
      </c>
      <c r="S34" s="387">
        <f t="shared" si="18"/>
        <v>270.76599999999996</v>
      </c>
      <c r="T34" s="388">
        <f t="shared" si="5"/>
        <v>0.00317762837710886</v>
      </c>
      <c r="U34" s="389"/>
      <c r="V34" s="385"/>
      <c r="W34" s="386">
        <v>1.8000000000000003</v>
      </c>
      <c r="X34" s="385">
        <v>0.7210000000000001</v>
      </c>
      <c r="Y34" s="387">
        <f t="shared" si="19"/>
        <v>2.5210000000000004</v>
      </c>
      <c r="Z34" s="391" t="str">
        <f t="shared" si="20"/>
        <v>  *  </v>
      </c>
    </row>
    <row r="35" spans="1:26" ht="18.75" customHeight="1">
      <c r="A35" s="432" t="s">
        <v>462</v>
      </c>
      <c r="B35" s="433" t="s">
        <v>463</v>
      </c>
      <c r="C35" s="384">
        <v>0.753</v>
      </c>
      <c r="D35" s="385">
        <v>8.557</v>
      </c>
      <c r="E35" s="386">
        <v>42.487</v>
      </c>
      <c r="F35" s="385">
        <v>33.586</v>
      </c>
      <c r="G35" s="387">
        <f t="shared" si="15"/>
        <v>85.38300000000001</v>
      </c>
      <c r="H35" s="388">
        <f t="shared" si="1"/>
        <v>0.0027268607424094982</v>
      </c>
      <c r="I35" s="389">
        <v>0</v>
      </c>
      <c r="J35" s="385">
        <v>0.18000000000000002</v>
      </c>
      <c r="K35" s="386">
        <v>39.649</v>
      </c>
      <c r="L35" s="385">
        <v>34.169999999999995</v>
      </c>
      <c r="M35" s="387">
        <f t="shared" si="16"/>
        <v>73.999</v>
      </c>
      <c r="N35" s="390" t="s">
        <v>45</v>
      </c>
      <c r="O35" s="384">
        <v>1.8390000000000002</v>
      </c>
      <c r="P35" s="385">
        <v>18.734</v>
      </c>
      <c r="Q35" s="386">
        <v>107.10899999999998</v>
      </c>
      <c r="R35" s="385">
        <v>106.36700000000002</v>
      </c>
      <c r="S35" s="387">
        <f t="shared" si="18"/>
        <v>234.049</v>
      </c>
      <c r="T35" s="388">
        <f t="shared" si="5"/>
        <v>0.002746728703138325</v>
      </c>
      <c r="U35" s="389">
        <v>0</v>
      </c>
      <c r="V35" s="385">
        <v>4.6579999999999995</v>
      </c>
      <c r="W35" s="386">
        <v>98.792</v>
      </c>
      <c r="X35" s="385">
        <v>108.263</v>
      </c>
      <c r="Y35" s="387">
        <f t="shared" si="19"/>
        <v>211.71300000000002</v>
      </c>
      <c r="Z35" s="391">
        <f t="shared" si="20"/>
        <v>0.10550131546008035</v>
      </c>
    </row>
    <row r="36" spans="1:26" ht="18.75" customHeight="1">
      <c r="A36" s="432" t="s">
        <v>437</v>
      </c>
      <c r="B36" s="433" t="s">
        <v>438</v>
      </c>
      <c r="C36" s="384">
        <v>47.693</v>
      </c>
      <c r="D36" s="385">
        <v>33.317</v>
      </c>
      <c r="E36" s="386">
        <v>0</v>
      </c>
      <c r="F36" s="385">
        <v>0.6</v>
      </c>
      <c r="G36" s="387">
        <f t="shared" si="15"/>
        <v>81.60999999999999</v>
      </c>
      <c r="H36" s="388">
        <f t="shared" si="1"/>
        <v>0.002606363154117788</v>
      </c>
      <c r="I36" s="389">
        <v>37.18</v>
      </c>
      <c r="J36" s="385">
        <v>36.594</v>
      </c>
      <c r="K36" s="386">
        <v>0</v>
      </c>
      <c r="L36" s="385">
        <v>0</v>
      </c>
      <c r="M36" s="387">
        <f t="shared" si="16"/>
        <v>73.774</v>
      </c>
      <c r="N36" s="390">
        <f t="shared" si="17"/>
        <v>0.10621628215902601</v>
      </c>
      <c r="O36" s="384">
        <v>115.289</v>
      </c>
      <c r="P36" s="385">
        <v>97.58699999999999</v>
      </c>
      <c r="Q36" s="386">
        <v>0.618</v>
      </c>
      <c r="R36" s="385">
        <v>2.456</v>
      </c>
      <c r="S36" s="387">
        <f t="shared" si="18"/>
        <v>215.94999999999996</v>
      </c>
      <c r="T36" s="388">
        <f t="shared" si="5"/>
        <v>0.002534324280141001</v>
      </c>
      <c r="U36" s="389">
        <v>102.35600000000001</v>
      </c>
      <c r="V36" s="385">
        <v>102.645</v>
      </c>
      <c r="W36" s="386">
        <v>0.515</v>
      </c>
      <c r="X36" s="385">
        <v>3.745</v>
      </c>
      <c r="Y36" s="387">
        <f t="shared" si="19"/>
        <v>209.261</v>
      </c>
      <c r="Z36" s="391">
        <f t="shared" si="20"/>
        <v>0.03196486684093047</v>
      </c>
    </row>
    <row r="37" spans="1:26" ht="18.75" customHeight="1">
      <c r="A37" s="432" t="s">
        <v>495</v>
      </c>
      <c r="B37" s="433" t="s">
        <v>496</v>
      </c>
      <c r="C37" s="384">
        <v>6.43</v>
      </c>
      <c r="D37" s="385">
        <v>26.645</v>
      </c>
      <c r="E37" s="386">
        <v>11.600000000000001</v>
      </c>
      <c r="F37" s="385">
        <v>29.839000000000002</v>
      </c>
      <c r="G37" s="387">
        <f>SUM(C37:F37)</f>
        <v>74.51400000000001</v>
      </c>
      <c r="H37" s="388">
        <f>G37/$G$9</f>
        <v>0.0023797395425307305</v>
      </c>
      <c r="I37" s="389">
        <v>4.3100000000000005</v>
      </c>
      <c r="J37" s="385">
        <v>34.41</v>
      </c>
      <c r="K37" s="386">
        <v>0.15000000000000002</v>
      </c>
      <c r="L37" s="385">
        <v>0.44</v>
      </c>
      <c r="M37" s="387">
        <f>SUM(I37:L37)</f>
        <v>39.309999999999995</v>
      </c>
      <c r="N37" s="390">
        <f>IF(ISERROR(G37/M37-1),"         /0",(G37/M37-1))</f>
        <v>0.8955482065632159</v>
      </c>
      <c r="O37" s="384">
        <v>23.869999999999997</v>
      </c>
      <c r="P37" s="385">
        <v>81.05499999999999</v>
      </c>
      <c r="Q37" s="386">
        <v>32.332</v>
      </c>
      <c r="R37" s="385">
        <v>87.256</v>
      </c>
      <c r="S37" s="387">
        <f>SUM(O37:R37)</f>
        <v>224.51299999999998</v>
      </c>
      <c r="T37" s="388">
        <f>S37/$S$9</f>
        <v>0.002634817073893478</v>
      </c>
      <c r="U37" s="389">
        <v>16.480000000000004</v>
      </c>
      <c r="V37" s="385">
        <v>115.62</v>
      </c>
      <c r="W37" s="386">
        <v>0.18</v>
      </c>
      <c r="X37" s="385">
        <v>0.527</v>
      </c>
      <c r="Y37" s="387">
        <f>SUM(U37:X37)</f>
        <v>132.80700000000002</v>
      </c>
      <c r="Z37" s="391">
        <f>IF(ISERROR(S37/Y37-1),"         /0",IF(S37/Y37&gt;5,"  *  ",(S37/Y37-1)))</f>
        <v>0.6905208309802944</v>
      </c>
    </row>
    <row r="38" spans="1:26" ht="18.75" customHeight="1">
      <c r="A38" s="432" t="s">
        <v>420</v>
      </c>
      <c r="B38" s="433" t="s">
        <v>421</v>
      </c>
      <c r="C38" s="384">
        <v>5.249999999999999</v>
      </c>
      <c r="D38" s="385">
        <v>9.655</v>
      </c>
      <c r="E38" s="386">
        <v>25.647</v>
      </c>
      <c r="F38" s="385">
        <v>26.775000000000002</v>
      </c>
      <c r="G38" s="387">
        <f t="shared" si="15"/>
        <v>67.327</v>
      </c>
      <c r="H38" s="388">
        <f t="shared" si="1"/>
        <v>0.0021502096811332966</v>
      </c>
      <c r="I38" s="389">
        <v>4.167000000000001</v>
      </c>
      <c r="J38" s="385">
        <v>9.401000000000002</v>
      </c>
      <c r="K38" s="386">
        <v>13.793999999999999</v>
      </c>
      <c r="L38" s="385">
        <v>22.243000000000002</v>
      </c>
      <c r="M38" s="387">
        <f t="shared" si="16"/>
        <v>49.605000000000004</v>
      </c>
      <c r="N38" s="390" t="s">
        <v>45</v>
      </c>
      <c r="O38" s="384">
        <v>14.307</v>
      </c>
      <c r="P38" s="385">
        <v>23.957999999999995</v>
      </c>
      <c r="Q38" s="386">
        <v>78.67900000000002</v>
      </c>
      <c r="R38" s="385">
        <v>67.36200000000001</v>
      </c>
      <c r="S38" s="387">
        <f t="shared" si="18"/>
        <v>184.30600000000004</v>
      </c>
      <c r="T38" s="388">
        <f t="shared" si="5"/>
        <v>0.0021629598091024195</v>
      </c>
      <c r="U38" s="389">
        <v>11.872</v>
      </c>
      <c r="V38" s="385">
        <v>30.739000000000004</v>
      </c>
      <c r="W38" s="386">
        <v>39.469</v>
      </c>
      <c r="X38" s="385">
        <v>44.660999999999994</v>
      </c>
      <c r="Y38" s="387">
        <f t="shared" si="19"/>
        <v>126.74100000000001</v>
      </c>
      <c r="Z38" s="391">
        <f t="shared" si="20"/>
        <v>0.4541939861607531</v>
      </c>
    </row>
    <row r="39" spans="1:26" ht="18.75" customHeight="1">
      <c r="A39" s="432" t="s">
        <v>497</v>
      </c>
      <c r="B39" s="433" t="s">
        <v>497</v>
      </c>
      <c r="C39" s="384">
        <v>30.12</v>
      </c>
      <c r="D39" s="385">
        <v>21.639</v>
      </c>
      <c r="E39" s="386">
        <v>0.45</v>
      </c>
      <c r="F39" s="385">
        <v>0.26</v>
      </c>
      <c r="G39" s="387">
        <f t="shared" si="15"/>
        <v>52.469</v>
      </c>
      <c r="H39" s="388">
        <f t="shared" si="1"/>
        <v>0.001675692541764566</v>
      </c>
      <c r="I39" s="389">
        <v>46.559</v>
      </c>
      <c r="J39" s="385">
        <v>55.75299999999999</v>
      </c>
      <c r="K39" s="386">
        <v>0.233</v>
      </c>
      <c r="L39" s="385">
        <v>0.215</v>
      </c>
      <c r="M39" s="387">
        <f t="shared" si="16"/>
        <v>102.75999999999999</v>
      </c>
      <c r="N39" s="390">
        <f t="shared" si="17"/>
        <v>-0.4894024912417282</v>
      </c>
      <c r="O39" s="384">
        <v>88.90100000000002</v>
      </c>
      <c r="P39" s="385">
        <v>62.938</v>
      </c>
      <c r="Q39" s="386">
        <v>1.322</v>
      </c>
      <c r="R39" s="385">
        <v>1.9020000000000004</v>
      </c>
      <c r="S39" s="387">
        <f t="shared" si="18"/>
        <v>155.06300000000002</v>
      </c>
      <c r="T39" s="388">
        <f t="shared" si="5"/>
        <v>0.0018197727522644323</v>
      </c>
      <c r="U39" s="389">
        <v>94.881</v>
      </c>
      <c r="V39" s="385">
        <v>94.311</v>
      </c>
      <c r="W39" s="386">
        <v>0.42300000000000004</v>
      </c>
      <c r="X39" s="385">
        <v>0.585</v>
      </c>
      <c r="Y39" s="387">
        <f t="shared" si="19"/>
        <v>190.20000000000002</v>
      </c>
      <c r="Z39" s="391">
        <f t="shared" si="20"/>
        <v>-0.18473711882229227</v>
      </c>
    </row>
    <row r="40" spans="1:26" ht="18.75" customHeight="1">
      <c r="A40" s="432" t="s">
        <v>498</v>
      </c>
      <c r="B40" s="433" t="s">
        <v>498</v>
      </c>
      <c r="C40" s="384">
        <v>23.564</v>
      </c>
      <c r="D40" s="385">
        <v>18.197</v>
      </c>
      <c r="E40" s="386">
        <v>4.545</v>
      </c>
      <c r="F40" s="385">
        <v>0.39999999999999997</v>
      </c>
      <c r="G40" s="387">
        <f t="shared" si="15"/>
        <v>46.705999999999996</v>
      </c>
      <c r="H40" s="388">
        <f t="shared" si="1"/>
        <v>0.0014916406993778387</v>
      </c>
      <c r="I40" s="389">
        <v>15.927</v>
      </c>
      <c r="J40" s="385">
        <v>14.095</v>
      </c>
      <c r="K40" s="386">
        <v>0</v>
      </c>
      <c r="L40" s="385">
        <v>0.25</v>
      </c>
      <c r="M40" s="387">
        <f t="shared" si="16"/>
        <v>30.272</v>
      </c>
      <c r="N40" s="390">
        <f t="shared" si="17"/>
        <v>0.5428779069767442</v>
      </c>
      <c r="O40" s="384">
        <v>55.361999999999995</v>
      </c>
      <c r="P40" s="385">
        <v>38.224000000000004</v>
      </c>
      <c r="Q40" s="386">
        <v>19.683999999999997</v>
      </c>
      <c r="R40" s="385">
        <v>7.72</v>
      </c>
      <c r="S40" s="387">
        <f t="shared" si="18"/>
        <v>120.99</v>
      </c>
      <c r="T40" s="388">
        <f t="shared" si="5"/>
        <v>0.00141990226744274</v>
      </c>
      <c r="U40" s="389">
        <v>49.784</v>
      </c>
      <c r="V40" s="385">
        <v>40.129000000000005</v>
      </c>
      <c r="W40" s="386">
        <v>8.57</v>
      </c>
      <c r="X40" s="385">
        <v>1.245</v>
      </c>
      <c r="Y40" s="387">
        <f t="shared" si="19"/>
        <v>99.72800000000001</v>
      </c>
      <c r="Z40" s="391">
        <f t="shared" si="20"/>
        <v>0.21319990373816755</v>
      </c>
    </row>
    <row r="41" spans="1:26" ht="18.75" customHeight="1">
      <c r="A41" s="432" t="s">
        <v>499</v>
      </c>
      <c r="B41" s="433" t="s">
        <v>500</v>
      </c>
      <c r="C41" s="384">
        <v>0</v>
      </c>
      <c r="D41" s="385">
        <v>45.56</v>
      </c>
      <c r="E41" s="386">
        <v>0</v>
      </c>
      <c r="F41" s="385">
        <v>0</v>
      </c>
      <c r="G41" s="387">
        <f t="shared" si="15"/>
        <v>45.56</v>
      </c>
      <c r="H41" s="388">
        <f t="shared" si="1"/>
        <v>0.0014550411138537732</v>
      </c>
      <c r="I41" s="389">
        <v>2.5</v>
      </c>
      <c r="J41" s="385">
        <v>2.5</v>
      </c>
      <c r="K41" s="386">
        <v>3.5</v>
      </c>
      <c r="L41" s="385">
        <v>56.7</v>
      </c>
      <c r="M41" s="387">
        <f t="shared" si="16"/>
        <v>65.2</v>
      </c>
      <c r="N41" s="390">
        <f t="shared" si="17"/>
        <v>-0.3012269938650307</v>
      </c>
      <c r="O41" s="384">
        <v>0</v>
      </c>
      <c r="P41" s="385">
        <v>167.155</v>
      </c>
      <c r="Q41" s="386">
        <v>0</v>
      </c>
      <c r="R41" s="385">
        <v>0</v>
      </c>
      <c r="S41" s="387">
        <f t="shared" si="18"/>
        <v>167.155</v>
      </c>
      <c r="T41" s="388">
        <f t="shared" si="5"/>
        <v>0.0019616808291130776</v>
      </c>
      <c r="U41" s="389">
        <v>2.5</v>
      </c>
      <c r="V41" s="385">
        <v>15.85</v>
      </c>
      <c r="W41" s="386">
        <v>8.25</v>
      </c>
      <c r="X41" s="385">
        <v>132.10000000000002</v>
      </c>
      <c r="Y41" s="387">
        <f t="shared" si="19"/>
        <v>158.70000000000002</v>
      </c>
      <c r="Z41" s="391">
        <f t="shared" si="20"/>
        <v>0.05327662255828591</v>
      </c>
    </row>
    <row r="42" spans="1:26" ht="18.75" customHeight="1">
      <c r="A42" s="432" t="s">
        <v>486</v>
      </c>
      <c r="B42" s="433" t="s">
        <v>486</v>
      </c>
      <c r="C42" s="384">
        <v>7.1000000000000005</v>
      </c>
      <c r="D42" s="385">
        <v>37.995999999999995</v>
      </c>
      <c r="E42" s="386">
        <v>0.1</v>
      </c>
      <c r="F42" s="385">
        <v>0.115</v>
      </c>
      <c r="G42" s="387">
        <f t="shared" si="15"/>
        <v>45.311</v>
      </c>
      <c r="H42" s="388">
        <f t="shared" si="1"/>
        <v>0.0014470888478891203</v>
      </c>
      <c r="I42" s="389">
        <v>4.783</v>
      </c>
      <c r="J42" s="385">
        <v>13.202</v>
      </c>
      <c r="K42" s="386">
        <v>0.28</v>
      </c>
      <c r="L42" s="385">
        <v>0.325</v>
      </c>
      <c r="M42" s="387">
        <f t="shared" si="16"/>
        <v>18.59</v>
      </c>
      <c r="N42" s="390">
        <f t="shared" si="17"/>
        <v>1.437385691231845</v>
      </c>
      <c r="O42" s="384">
        <v>22.679000000000002</v>
      </c>
      <c r="P42" s="385">
        <v>78.73599999999999</v>
      </c>
      <c r="Q42" s="386">
        <v>0.1</v>
      </c>
      <c r="R42" s="385">
        <v>0.115</v>
      </c>
      <c r="S42" s="387">
        <f t="shared" si="18"/>
        <v>101.62999999999998</v>
      </c>
      <c r="T42" s="388">
        <f t="shared" si="5"/>
        <v>0.0011926991275329007</v>
      </c>
      <c r="U42" s="389">
        <v>18.230999999999998</v>
      </c>
      <c r="V42" s="385">
        <v>40.831999999999994</v>
      </c>
      <c r="W42" s="386">
        <v>0.502</v>
      </c>
      <c r="X42" s="385">
        <v>0.71</v>
      </c>
      <c r="Y42" s="387">
        <f t="shared" si="19"/>
        <v>60.27499999999999</v>
      </c>
      <c r="Z42" s="391">
        <f t="shared" si="20"/>
        <v>0.6861053504769805</v>
      </c>
    </row>
    <row r="43" spans="1:26" ht="18.75" customHeight="1">
      <c r="A43" s="432" t="s">
        <v>479</v>
      </c>
      <c r="B43" s="433" t="s">
        <v>480</v>
      </c>
      <c r="C43" s="384">
        <v>6.351</v>
      </c>
      <c r="D43" s="385">
        <v>11.95</v>
      </c>
      <c r="E43" s="386">
        <v>4.949999999999999</v>
      </c>
      <c r="F43" s="385">
        <v>19.249999999999996</v>
      </c>
      <c r="G43" s="387">
        <f t="shared" si="15"/>
        <v>42.50099999999999</v>
      </c>
      <c r="H43" s="388">
        <f t="shared" si="1"/>
        <v>0.0013573464086896225</v>
      </c>
      <c r="I43" s="389">
        <v>3.36</v>
      </c>
      <c r="J43" s="385">
        <v>7.16</v>
      </c>
      <c r="K43" s="386">
        <v>5.004</v>
      </c>
      <c r="L43" s="385">
        <v>13.182</v>
      </c>
      <c r="M43" s="387">
        <f t="shared" si="16"/>
        <v>28.706</v>
      </c>
      <c r="N43" s="390">
        <f t="shared" si="17"/>
        <v>0.4805615550755937</v>
      </c>
      <c r="O43" s="384">
        <v>22.421</v>
      </c>
      <c r="P43" s="385">
        <v>29.119</v>
      </c>
      <c r="Q43" s="386">
        <v>20.548000000000002</v>
      </c>
      <c r="R43" s="385">
        <v>56.086000000000006</v>
      </c>
      <c r="S43" s="387">
        <f t="shared" si="18"/>
        <v>128.174</v>
      </c>
      <c r="T43" s="388">
        <f t="shared" si="5"/>
        <v>0.0015042115317563914</v>
      </c>
      <c r="U43" s="389">
        <v>10.059999999999999</v>
      </c>
      <c r="V43" s="385">
        <v>14.52</v>
      </c>
      <c r="W43" s="386">
        <v>23.34199999999999</v>
      </c>
      <c r="X43" s="385">
        <v>52.943999999999996</v>
      </c>
      <c r="Y43" s="387">
        <f t="shared" si="19"/>
        <v>100.86599999999999</v>
      </c>
      <c r="Z43" s="391">
        <f t="shared" si="20"/>
        <v>0.2707354311661019</v>
      </c>
    </row>
    <row r="44" spans="1:26" ht="18.75" customHeight="1">
      <c r="A44" s="432" t="s">
        <v>501</v>
      </c>
      <c r="B44" s="433" t="s">
        <v>501</v>
      </c>
      <c r="C44" s="384">
        <v>5.85</v>
      </c>
      <c r="D44" s="385">
        <v>29.55</v>
      </c>
      <c r="E44" s="386">
        <v>3.6300000000000003</v>
      </c>
      <c r="F44" s="385">
        <v>2.535</v>
      </c>
      <c r="G44" s="387">
        <f t="shared" si="15"/>
        <v>41.565</v>
      </c>
      <c r="H44" s="388">
        <f t="shared" si="1"/>
        <v>0.0013274535534971922</v>
      </c>
      <c r="I44" s="389">
        <v>23.27</v>
      </c>
      <c r="J44" s="385">
        <v>62.58</v>
      </c>
      <c r="K44" s="386">
        <v>0.16</v>
      </c>
      <c r="L44" s="385">
        <v>0.52</v>
      </c>
      <c r="M44" s="387">
        <f t="shared" si="16"/>
        <v>86.52999999999999</v>
      </c>
      <c r="N44" s="390">
        <f t="shared" si="17"/>
        <v>-0.5196463654223968</v>
      </c>
      <c r="O44" s="384">
        <v>8.399999999999999</v>
      </c>
      <c r="P44" s="385">
        <v>61.91</v>
      </c>
      <c r="Q44" s="386">
        <v>21.14</v>
      </c>
      <c r="R44" s="385">
        <v>21.91</v>
      </c>
      <c r="S44" s="387">
        <f t="shared" si="18"/>
        <v>113.36</v>
      </c>
      <c r="T44" s="388">
        <f t="shared" si="5"/>
        <v>0.0013303588812076125</v>
      </c>
      <c r="U44" s="389">
        <v>68.85000000000001</v>
      </c>
      <c r="V44" s="385">
        <v>149.1</v>
      </c>
      <c r="W44" s="386">
        <v>0.7200000000000001</v>
      </c>
      <c r="X44" s="385">
        <v>1.09</v>
      </c>
      <c r="Y44" s="387">
        <f t="shared" si="19"/>
        <v>219.76</v>
      </c>
      <c r="Z44" s="391">
        <f t="shared" si="20"/>
        <v>-0.48416454313796864</v>
      </c>
    </row>
    <row r="45" spans="1:26" ht="18.75" customHeight="1">
      <c r="A45" s="432" t="s">
        <v>439</v>
      </c>
      <c r="B45" s="433" t="s">
        <v>440</v>
      </c>
      <c r="C45" s="384">
        <v>4.833</v>
      </c>
      <c r="D45" s="385">
        <v>34.834</v>
      </c>
      <c r="E45" s="386">
        <v>0.74</v>
      </c>
      <c r="F45" s="385">
        <v>0.73</v>
      </c>
      <c r="G45" s="387">
        <f t="shared" si="15"/>
        <v>41.137</v>
      </c>
      <c r="H45" s="388">
        <f t="shared" si="1"/>
        <v>0.0013137845983450982</v>
      </c>
      <c r="I45" s="389">
        <v>3.017</v>
      </c>
      <c r="J45" s="385">
        <v>25.147</v>
      </c>
      <c r="K45" s="386">
        <v>1.5350000000000001</v>
      </c>
      <c r="L45" s="385">
        <v>3.5790000000000006</v>
      </c>
      <c r="M45" s="387">
        <f t="shared" si="16"/>
        <v>33.278</v>
      </c>
      <c r="N45" s="390">
        <f t="shared" si="17"/>
        <v>0.23616202896808702</v>
      </c>
      <c r="O45" s="384">
        <v>16.612000000000002</v>
      </c>
      <c r="P45" s="385">
        <v>98.49300000000001</v>
      </c>
      <c r="Q45" s="386">
        <v>2.1510000000000002</v>
      </c>
      <c r="R45" s="385">
        <v>1.7150000000000003</v>
      </c>
      <c r="S45" s="387">
        <f t="shared" si="18"/>
        <v>118.97100000000002</v>
      </c>
      <c r="T45" s="388">
        <f t="shared" si="5"/>
        <v>0.0013962078904035894</v>
      </c>
      <c r="U45" s="389">
        <v>12.611999999999998</v>
      </c>
      <c r="V45" s="385">
        <v>71.588</v>
      </c>
      <c r="W45" s="386">
        <v>7.2879999999999985</v>
      </c>
      <c r="X45" s="385">
        <v>8.091</v>
      </c>
      <c r="Y45" s="387">
        <f t="shared" si="19"/>
        <v>99.57899999999998</v>
      </c>
      <c r="Z45" s="391">
        <f t="shared" si="20"/>
        <v>0.19473985478866074</v>
      </c>
    </row>
    <row r="46" spans="1:26" ht="18.75" customHeight="1">
      <c r="A46" s="432" t="s">
        <v>451</v>
      </c>
      <c r="B46" s="433" t="s">
        <v>452</v>
      </c>
      <c r="C46" s="384">
        <v>0</v>
      </c>
      <c r="D46" s="385">
        <v>0</v>
      </c>
      <c r="E46" s="386">
        <v>19.113</v>
      </c>
      <c r="F46" s="385">
        <v>20.355999999999998</v>
      </c>
      <c r="G46" s="387">
        <f t="shared" si="15"/>
        <v>39.468999999999994</v>
      </c>
      <c r="H46" s="388">
        <f t="shared" si="1"/>
        <v>0.001260513997425254</v>
      </c>
      <c r="I46" s="389"/>
      <c r="J46" s="385"/>
      <c r="K46" s="386">
        <v>3.254</v>
      </c>
      <c r="L46" s="385">
        <v>3.3280000000000003</v>
      </c>
      <c r="M46" s="387">
        <f t="shared" si="16"/>
        <v>6.582000000000001</v>
      </c>
      <c r="N46" s="390">
        <f t="shared" si="17"/>
        <v>4.996505621391672</v>
      </c>
      <c r="O46" s="384"/>
      <c r="P46" s="385"/>
      <c r="Q46" s="386">
        <v>41.613</v>
      </c>
      <c r="R46" s="385">
        <v>45.26199999999999</v>
      </c>
      <c r="S46" s="387">
        <f t="shared" si="18"/>
        <v>86.875</v>
      </c>
      <c r="T46" s="388">
        <f t="shared" si="5"/>
        <v>0.0010195388832472771</v>
      </c>
      <c r="U46" s="389"/>
      <c r="V46" s="385"/>
      <c r="W46" s="386">
        <v>13.711</v>
      </c>
      <c r="X46" s="385">
        <v>14.339999999999998</v>
      </c>
      <c r="Y46" s="387">
        <f t="shared" si="19"/>
        <v>28.051</v>
      </c>
      <c r="Z46" s="391">
        <f t="shared" si="20"/>
        <v>2.0970375387686717</v>
      </c>
    </row>
    <row r="47" spans="1:26" ht="18.75" customHeight="1">
      <c r="A47" s="432" t="s">
        <v>453</v>
      </c>
      <c r="B47" s="433" t="s">
        <v>454</v>
      </c>
      <c r="C47" s="384">
        <v>4.983</v>
      </c>
      <c r="D47" s="385">
        <v>4.553</v>
      </c>
      <c r="E47" s="386">
        <v>13</v>
      </c>
      <c r="F47" s="385">
        <v>16.771</v>
      </c>
      <c r="G47" s="387">
        <f t="shared" si="15"/>
        <v>39.307</v>
      </c>
      <c r="H47" s="388">
        <f t="shared" si="1"/>
        <v>0.0012553402340265642</v>
      </c>
      <c r="I47" s="389">
        <v>5.11</v>
      </c>
      <c r="J47" s="385">
        <v>4.232</v>
      </c>
      <c r="K47" s="386">
        <v>8.646</v>
      </c>
      <c r="L47" s="385">
        <v>12.599</v>
      </c>
      <c r="M47" s="387">
        <f t="shared" si="16"/>
        <v>30.587</v>
      </c>
      <c r="N47" s="390">
        <f t="shared" si="17"/>
        <v>0.2850884362637722</v>
      </c>
      <c r="O47" s="384">
        <v>15.594999999999999</v>
      </c>
      <c r="P47" s="385">
        <v>14.625</v>
      </c>
      <c r="Q47" s="386">
        <v>33.207</v>
      </c>
      <c r="R47" s="385">
        <v>37.931</v>
      </c>
      <c r="S47" s="387">
        <f t="shared" si="18"/>
        <v>101.358</v>
      </c>
      <c r="T47" s="388">
        <f t="shared" si="5"/>
        <v>0.0011895070173027628</v>
      </c>
      <c r="U47" s="389">
        <v>13.283999999999999</v>
      </c>
      <c r="V47" s="385">
        <v>11.648</v>
      </c>
      <c r="W47" s="386">
        <v>34.498000000000005</v>
      </c>
      <c r="X47" s="385">
        <v>42.451</v>
      </c>
      <c r="Y47" s="387">
        <f t="shared" si="19"/>
        <v>101.881</v>
      </c>
      <c r="Z47" s="391">
        <f t="shared" si="20"/>
        <v>-0.00513343999371807</v>
      </c>
    </row>
    <row r="48" spans="1:26" ht="18.75" customHeight="1">
      <c r="A48" s="432" t="s">
        <v>416</v>
      </c>
      <c r="B48" s="433" t="s">
        <v>417</v>
      </c>
      <c r="C48" s="384">
        <v>16.25</v>
      </c>
      <c r="D48" s="385">
        <v>8.616</v>
      </c>
      <c r="E48" s="386">
        <v>8.177999999999999</v>
      </c>
      <c r="F48" s="385">
        <v>4.617999999999999</v>
      </c>
      <c r="G48" s="387">
        <f t="shared" si="15"/>
        <v>37.662</v>
      </c>
      <c r="H48" s="388">
        <f t="shared" si="1"/>
        <v>0.0012028041797620898</v>
      </c>
      <c r="I48" s="389">
        <v>16.516</v>
      </c>
      <c r="J48" s="385">
        <v>10.646</v>
      </c>
      <c r="K48" s="386">
        <v>0</v>
      </c>
      <c r="L48" s="385">
        <v>0</v>
      </c>
      <c r="M48" s="387">
        <f t="shared" si="16"/>
        <v>27.162</v>
      </c>
      <c r="N48" s="390">
        <f t="shared" si="17"/>
        <v>0.38656947205654957</v>
      </c>
      <c r="O48" s="384">
        <v>52.24800000000001</v>
      </c>
      <c r="P48" s="385">
        <v>35.191</v>
      </c>
      <c r="Q48" s="386">
        <v>8.177999999999999</v>
      </c>
      <c r="R48" s="385">
        <v>4.617999999999999</v>
      </c>
      <c r="S48" s="387">
        <f t="shared" si="18"/>
        <v>100.23500000000001</v>
      </c>
      <c r="T48" s="388">
        <f t="shared" si="5"/>
        <v>0.0011763278269040672</v>
      </c>
      <c r="U48" s="389">
        <v>49.742</v>
      </c>
      <c r="V48" s="385">
        <v>39.456</v>
      </c>
      <c r="W48" s="386">
        <v>5.601</v>
      </c>
      <c r="X48" s="385">
        <v>5.603</v>
      </c>
      <c r="Y48" s="387">
        <f t="shared" si="19"/>
        <v>100.402</v>
      </c>
      <c r="Z48" s="391">
        <f t="shared" si="20"/>
        <v>-0.0016633134798110794</v>
      </c>
    </row>
    <row r="49" spans="1:26" ht="18.75" customHeight="1">
      <c r="A49" s="432" t="s">
        <v>474</v>
      </c>
      <c r="B49" s="433" t="s">
        <v>475</v>
      </c>
      <c r="C49" s="384">
        <v>0.14400000000000002</v>
      </c>
      <c r="D49" s="385">
        <v>0.501</v>
      </c>
      <c r="E49" s="386">
        <v>13.938</v>
      </c>
      <c r="F49" s="385">
        <v>22.979</v>
      </c>
      <c r="G49" s="387">
        <f t="shared" si="15"/>
        <v>37.562</v>
      </c>
      <c r="H49" s="388">
        <f t="shared" si="1"/>
        <v>0.0011996104986517872</v>
      </c>
      <c r="I49" s="389">
        <v>0</v>
      </c>
      <c r="J49" s="385">
        <v>0.6910000000000001</v>
      </c>
      <c r="K49" s="386">
        <v>18.323</v>
      </c>
      <c r="L49" s="385">
        <v>23.023</v>
      </c>
      <c r="M49" s="387">
        <f t="shared" si="16"/>
        <v>42.037</v>
      </c>
      <c r="N49" s="390">
        <f t="shared" si="17"/>
        <v>-0.10645383828532007</v>
      </c>
      <c r="O49" s="384">
        <v>0.14400000000000002</v>
      </c>
      <c r="P49" s="385">
        <v>1.1960000000000002</v>
      </c>
      <c r="Q49" s="386">
        <v>44.043</v>
      </c>
      <c r="R49" s="385">
        <v>65.604</v>
      </c>
      <c r="S49" s="387">
        <f t="shared" si="18"/>
        <v>110.987</v>
      </c>
      <c r="T49" s="388">
        <f t="shared" si="5"/>
        <v>0.0013025100665895314</v>
      </c>
      <c r="U49" s="389">
        <v>0</v>
      </c>
      <c r="V49" s="385">
        <v>1.291</v>
      </c>
      <c r="W49" s="386">
        <v>47.119</v>
      </c>
      <c r="X49" s="385">
        <v>63.216</v>
      </c>
      <c r="Y49" s="387">
        <f t="shared" si="19"/>
        <v>111.626</v>
      </c>
      <c r="Z49" s="391">
        <f t="shared" si="20"/>
        <v>-0.005724472793076973</v>
      </c>
    </row>
    <row r="50" spans="1:26" ht="18.75" customHeight="1">
      <c r="A50" s="432" t="s">
        <v>443</v>
      </c>
      <c r="B50" s="433" t="s">
        <v>444</v>
      </c>
      <c r="C50" s="384">
        <v>16.553</v>
      </c>
      <c r="D50" s="385">
        <v>16.935999999999996</v>
      </c>
      <c r="E50" s="386">
        <v>0.075</v>
      </c>
      <c r="F50" s="385">
        <v>0.185</v>
      </c>
      <c r="G50" s="387">
        <f t="shared" si="15"/>
        <v>33.749</v>
      </c>
      <c r="H50" s="388">
        <f t="shared" si="1"/>
        <v>0.0010778354379159568</v>
      </c>
      <c r="I50" s="389">
        <v>12.223</v>
      </c>
      <c r="J50" s="385">
        <v>13.993999999999998</v>
      </c>
      <c r="K50" s="386">
        <v>0.75</v>
      </c>
      <c r="L50" s="385">
        <v>0.05</v>
      </c>
      <c r="M50" s="387">
        <f t="shared" si="16"/>
        <v>27.017</v>
      </c>
      <c r="N50" s="390">
        <f t="shared" si="17"/>
        <v>0.24917644446089504</v>
      </c>
      <c r="O50" s="384">
        <v>43.397</v>
      </c>
      <c r="P50" s="385">
        <v>47.559000000000005</v>
      </c>
      <c r="Q50" s="386">
        <v>0.5810000000000001</v>
      </c>
      <c r="R50" s="385">
        <v>0.355</v>
      </c>
      <c r="S50" s="387">
        <f t="shared" si="18"/>
        <v>91.89200000000001</v>
      </c>
      <c r="T50" s="388">
        <f t="shared" si="5"/>
        <v>0.001078416887014202</v>
      </c>
      <c r="U50" s="389">
        <v>34.41</v>
      </c>
      <c r="V50" s="385">
        <v>38.862</v>
      </c>
      <c r="W50" s="386">
        <v>1.9</v>
      </c>
      <c r="X50" s="385">
        <v>0.45</v>
      </c>
      <c r="Y50" s="387">
        <f t="shared" si="19"/>
        <v>75.622</v>
      </c>
      <c r="Z50" s="391">
        <f t="shared" si="20"/>
        <v>0.21514903070535052</v>
      </c>
    </row>
    <row r="51" spans="1:26" ht="18.75" customHeight="1">
      <c r="A51" s="432" t="s">
        <v>447</v>
      </c>
      <c r="B51" s="433" t="s">
        <v>448</v>
      </c>
      <c r="C51" s="384">
        <v>28.105999999999998</v>
      </c>
      <c r="D51" s="385">
        <v>2.066</v>
      </c>
      <c r="E51" s="386">
        <v>0.225</v>
      </c>
      <c r="F51" s="385">
        <v>0.45799999999999996</v>
      </c>
      <c r="G51" s="387">
        <f t="shared" si="15"/>
        <v>30.854999999999997</v>
      </c>
      <c r="H51" s="388">
        <f t="shared" si="1"/>
        <v>0.0009854103065838054</v>
      </c>
      <c r="I51" s="389">
        <v>11.43</v>
      </c>
      <c r="J51" s="385">
        <v>2.729</v>
      </c>
      <c r="K51" s="386">
        <v>0</v>
      </c>
      <c r="L51" s="385">
        <v>0.35</v>
      </c>
      <c r="M51" s="387">
        <f t="shared" si="16"/>
        <v>14.508999999999999</v>
      </c>
      <c r="N51" s="390">
        <f t="shared" si="17"/>
        <v>1.1266110689916604</v>
      </c>
      <c r="O51" s="384">
        <v>123.30299999999997</v>
      </c>
      <c r="P51" s="385">
        <v>8.35</v>
      </c>
      <c r="Q51" s="386">
        <v>0.962</v>
      </c>
      <c r="R51" s="385">
        <v>0.778</v>
      </c>
      <c r="S51" s="387">
        <f t="shared" si="18"/>
        <v>133.39299999999994</v>
      </c>
      <c r="T51" s="388">
        <f t="shared" si="5"/>
        <v>0.001565460146797168</v>
      </c>
      <c r="U51" s="389">
        <v>110.166</v>
      </c>
      <c r="V51" s="385">
        <v>8.203</v>
      </c>
      <c r="W51" s="386">
        <v>2.4</v>
      </c>
      <c r="X51" s="385">
        <v>3.6100000000000003</v>
      </c>
      <c r="Y51" s="387">
        <f t="shared" si="19"/>
        <v>124.379</v>
      </c>
      <c r="Z51" s="391">
        <f t="shared" si="20"/>
        <v>0.07247204110018513</v>
      </c>
    </row>
    <row r="52" spans="1:26" ht="18.75" customHeight="1">
      <c r="A52" s="432" t="s">
        <v>502</v>
      </c>
      <c r="B52" s="433" t="s">
        <v>502</v>
      </c>
      <c r="C52" s="384">
        <v>4.475</v>
      </c>
      <c r="D52" s="385">
        <v>15.11</v>
      </c>
      <c r="E52" s="386">
        <v>0.99</v>
      </c>
      <c r="F52" s="385">
        <v>9.6</v>
      </c>
      <c r="G52" s="387">
        <f t="shared" si="15"/>
        <v>30.174999999999997</v>
      </c>
      <c r="H52" s="388">
        <f t="shared" si="1"/>
        <v>0.000963693275033749</v>
      </c>
      <c r="I52" s="389"/>
      <c r="J52" s="385"/>
      <c r="K52" s="386">
        <v>2.785</v>
      </c>
      <c r="L52" s="385">
        <v>3.42</v>
      </c>
      <c r="M52" s="387">
        <f t="shared" si="16"/>
        <v>6.205</v>
      </c>
      <c r="N52" s="390">
        <f t="shared" si="17"/>
        <v>3.8630136986301364</v>
      </c>
      <c r="O52" s="384">
        <v>25.424999999999997</v>
      </c>
      <c r="P52" s="385">
        <v>43.94</v>
      </c>
      <c r="Q52" s="386">
        <v>3.1700000000000004</v>
      </c>
      <c r="R52" s="385">
        <v>16.18</v>
      </c>
      <c r="S52" s="387">
        <f t="shared" si="18"/>
        <v>88.715</v>
      </c>
      <c r="T52" s="388">
        <f t="shared" si="5"/>
        <v>0.0010411325700982123</v>
      </c>
      <c r="U52" s="389"/>
      <c r="V52" s="385"/>
      <c r="W52" s="386">
        <v>3.061</v>
      </c>
      <c r="X52" s="385">
        <v>5.938</v>
      </c>
      <c r="Y52" s="387">
        <f t="shared" si="19"/>
        <v>8.998999999999999</v>
      </c>
      <c r="Z52" s="391" t="str">
        <f t="shared" si="20"/>
        <v>  *  </v>
      </c>
    </row>
    <row r="53" spans="1:26" ht="18.75" customHeight="1">
      <c r="A53" s="432" t="s">
        <v>503</v>
      </c>
      <c r="B53" s="433" t="s">
        <v>503</v>
      </c>
      <c r="C53" s="384">
        <v>0</v>
      </c>
      <c r="D53" s="385">
        <v>29.75</v>
      </c>
      <c r="E53" s="386">
        <v>0</v>
      </c>
      <c r="F53" s="385">
        <v>0</v>
      </c>
      <c r="G53" s="387">
        <f t="shared" si="15"/>
        <v>29.75</v>
      </c>
      <c r="H53" s="388">
        <f t="shared" si="1"/>
        <v>0.0009501201303149638</v>
      </c>
      <c r="I53" s="389">
        <v>0</v>
      </c>
      <c r="J53" s="385">
        <v>11.82</v>
      </c>
      <c r="K53" s="386"/>
      <c r="L53" s="385"/>
      <c r="M53" s="387">
        <f t="shared" si="16"/>
        <v>11.82</v>
      </c>
      <c r="N53" s="390">
        <f t="shared" si="17"/>
        <v>1.5169204737732658</v>
      </c>
      <c r="O53" s="384">
        <v>0</v>
      </c>
      <c r="P53" s="385">
        <v>140.47500000000002</v>
      </c>
      <c r="Q53" s="386"/>
      <c r="R53" s="385"/>
      <c r="S53" s="387">
        <f t="shared" si="18"/>
        <v>140.47500000000002</v>
      </c>
      <c r="T53" s="388">
        <f t="shared" si="5"/>
        <v>0.0016485723697745184</v>
      </c>
      <c r="U53" s="389">
        <v>0</v>
      </c>
      <c r="V53" s="385">
        <v>123.28999999999999</v>
      </c>
      <c r="W53" s="386"/>
      <c r="X53" s="385"/>
      <c r="Y53" s="387">
        <f t="shared" si="19"/>
        <v>123.28999999999999</v>
      </c>
      <c r="Z53" s="391">
        <f t="shared" si="20"/>
        <v>0.13938681158244814</v>
      </c>
    </row>
    <row r="54" spans="1:26" ht="18.75" customHeight="1">
      <c r="A54" s="432" t="s">
        <v>504</v>
      </c>
      <c r="B54" s="433" t="s">
        <v>504</v>
      </c>
      <c r="C54" s="384">
        <v>6.0200000000000005</v>
      </c>
      <c r="D54" s="385">
        <v>18.36</v>
      </c>
      <c r="E54" s="386">
        <v>0.48</v>
      </c>
      <c r="F54" s="385">
        <v>2.5000000000000004</v>
      </c>
      <c r="G54" s="387">
        <f t="shared" si="15"/>
        <v>27.36</v>
      </c>
      <c r="H54" s="388">
        <f t="shared" si="1"/>
        <v>0.0008737911517787365</v>
      </c>
      <c r="I54" s="389">
        <v>38.28</v>
      </c>
      <c r="J54" s="385">
        <v>45.650000000000006</v>
      </c>
      <c r="K54" s="386">
        <v>0.30000000000000004</v>
      </c>
      <c r="L54" s="385">
        <v>0.71</v>
      </c>
      <c r="M54" s="387">
        <f t="shared" si="16"/>
        <v>84.94</v>
      </c>
      <c r="N54" s="390">
        <f t="shared" si="17"/>
        <v>-0.6778902754885802</v>
      </c>
      <c r="O54" s="384">
        <v>31.064999999999998</v>
      </c>
      <c r="P54" s="385">
        <v>74.19399999999999</v>
      </c>
      <c r="Q54" s="386">
        <v>0.56</v>
      </c>
      <c r="R54" s="385">
        <v>2.77</v>
      </c>
      <c r="S54" s="387">
        <f t="shared" si="18"/>
        <v>108.58899999999998</v>
      </c>
      <c r="T54" s="388">
        <f t="shared" si="5"/>
        <v>0.0012743678594870625</v>
      </c>
      <c r="U54" s="389">
        <v>68.61999999999999</v>
      </c>
      <c r="V54" s="385">
        <v>97.49</v>
      </c>
      <c r="W54" s="386">
        <v>0.48</v>
      </c>
      <c r="X54" s="385">
        <v>0.8699999999999999</v>
      </c>
      <c r="Y54" s="387">
        <f t="shared" si="19"/>
        <v>167.45999999999998</v>
      </c>
      <c r="Z54" s="391">
        <f t="shared" si="20"/>
        <v>-0.35155260957840684</v>
      </c>
    </row>
    <row r="55" spans="1:26" ht="18.75" customHeight="1">
      <c r="A55" s="432" t="s">
        <v>468</v>
      </c>
      <c r="B55" s="433" t="s">
        <v>505</v>
      </c>
      <c r="C55" s="384">
        <v>0.55</v>
      </c>
      <c r="D55" s="385">
        <v>21.3</v>
      </c>
      <c r="E55" s="386">
        <v>0.2</v>
      </c>
      <c r="F55" s="385">
        <v>0.73</v>
      </c>
      <c r="G55" s="387">
        <f t="shared" si="15"/>
        <v>22.78</v>
      </c>
      <c r="H55" s="388">
        <f t="shared" si="1"/>
        <v>0.0007275205569268866</v>
      </c>
      <c r="I55" s="389"/>
      <c r="J55" s="385"/>
      <c r="K55" s="386">
        <v>0.28800000000000003</v>
      </c>
      <c r="L55" s="385">
        <v>0.22</v>
      </c>
      <c r="M55" s="387">
        <f t="shared" si="16"/>
        <v>0.508</v>
      </c>
      <c r="N55" s="390" t="s">
        <v>45</v>
      </c>
      <c r="O55" s="384">
        <v>0.75</v>
      </c>
      <c r="P55" s="385">
        <v>31.880000000000003</v>
      </c>
      <c r="Q55" s="386">
        <v>0.31</v>
      </c>
      <c r="R55" s="385">
        <v>1.475</v>
      </c>
      <c r="S55" s="387">
        <f t="shared" si="18"/>
        <v>34.415000000000006</v>
      </c>
      <c r="T55" s="388">
        <f t="shared" si="5"/>
        <v>0.00040388409400811566</v>
      </c>
      <c r="U55" s="389">
        <v>0.91</v>
      </c>
      <c r="V55" s="385">
        <v>6.71</v>
      </c>
      <c r="W55" s="386">
        <v>0.558</v>
      </c>
      <c r="X55" s="385">
        <v>2.13</v>
      </c>
      <c r="Y55" s="387">
        <f t="shared" si="19"/>
        <v>10.308</v>
      </c>
      <c r="Z55" s="391">
        <f t="shared" si="20"/>
        <v>2.338668994955375</v>
      </c>
    </row>
    <row r="56" spans="1:26" ht="18.75" customHeight="1">
      <c r="A56" s="432" t="s">
        <v>469</v>
      </c>
      <c r="B56" s="433" t="s">
        <v>469</v>
      </c>
      <c r="C56" s="384">
        <v>18.85</v>
      </c>
      <c r="D56" s="385">
        <v>0</v>
      </c>
      <c r="E56" s="386">
        <v>0.76</v>
      </c>
      <c r="F56" s="385">
        <v>1.075</v>
      </c>
      <c r="G56" s="387">
        <f t="shared" si="15"/>
        <v>20.685000000000002</v>
      </c>
      <c r="H56" s="388">
        <f t="shared" si="1"/>
        <v>0.0006606129376660514</v>
      </c>
      <c r="I56" s="389">
        <v>0.001</v>
      </c>
      <c r="J56" s="385">
        <v>0.402</v>
      </c>
      <c r="K56" s="386">
        <v>0.45999999999999996</v>
      </c>
      <c r="L56" s="385">
        <v>0.46</v>
      </c>
      <c r="M56" s="387">
        <f t="shared" si="16"/>
        <v>1.323</v>
      </c>
      <c r="N56" s="390">
        <f t="shared" si="17"/>
        <v>14.634920634920638</v>
      </c>
      <c r="O56" s="384">
        <v>35.1</v>
      </c>
      <c r="P56" s="385">
        <v>0</v>
      </c>
      <c r="Q56" s="386">
        <v>2.32</v>
      </c>
      <c r="R56" s="385">
        <v>4.695</v>
      </c>
      <c r="S56" s="387">
        <f t="shared" si="18"/>
        <v>42.115</v>
      </c>
      <c r="T56" s="388">
        <f t="shared" si="5"/>
        <v>0.0004942489791995289</v>
      </c>
      <c r="U56" s="389">
        <v>0.003</v>
      </c>
      <c r="V56" s="385">
        <v>1.339</v>
      </c>
      <c r="W56" s="386">
        <v>1.512</v>
      </c>
      <c r="X56" s="385">
        <v>1.577</v>
      </c>
      <c r="Y56" s="387">
        <f t="shared" si="19"/>
        <v>4.431</v>
      </c>
      <c r="Z56" s="391" t="str">
        <f t="shared" si="20"/>
        <v>  *  </v>
      </c>
    </row>
    <row r="57" spans="1:26" ht="18.75" customHeight="1" thickBot="1">
      <c r="A57" s="434" t="s">
        <v>51</v>
      </c>
      <c r="B57" s="435" t="s">
        <v>51</v>
      </c>
      <c r="C57" s="436">
        <v>55.602</v>
      </c>
      <c r="D57" s="437">
        <v>117.63499999999999</v>
      </c>
      <c r="E57" s="438">
        <v>68.65799999999996</v>
      </c>
      <c r="F57" s="437">
        <v>86.71799999999995</v>
      </c>
      <c r="G57" s="439">
        <f t="shared" si="15"/>
        <v>328.6129999999999</v>
      </c>
      <c r="H57" s="440">
        <f t="shared" si="1"/>
        <v>0.01049485130699802</v>
      </c>
      <c r="I57" s="441">
        <v>51.317</v>
      </c>
      <c r="J57" s="437">
        <v>97.63800000000002</v>
      </c>
      <c r="K57" s="438">
        <v>114.852</v>
      </c>
      <c r="L57" s="437">
        <v>203.55</v>
      </c>
      <c r="M57" s="439">
        <f t="shared" si="16"/>
        <v>467.357</v>
      </c>
      <c r="N57" s="442">
        <f t="shared" si="17"/>
        <v>-0.2968694167413779</v>
      </c>
      <c r="O57" s="436">
        <v>155.96699999999998</v>
      </c>
      <c r="P57" s="437">
        <v>361.94999999999993</v>
      </c>
      <c r="Q57" s="438">
        <v>176.18399999999997</v>
      </c>
      <c r="R57" s="437">
        <v>262.20900000000006</v>
      </c>
      <c r="S57" s="439">
        <f t="shared" si="18"/>
        <v>956.31</v>
      </c>
      <c r="T57" s="440">
        <f t="shared" si="5"/>
        <v>0.011222966669792271</v>
      </c>
      <c r="U57" s="441">
        <v>119.42699999999999</v>
      </c>
      <c r="V57" s="437">
        <v>235.72600000000006</v>
      </c>
      <c r="W57" s="438">
        <v>330.20399999999995</v>
      </c>
      <c r="X57" s="437">
        <v>623.7029999999999</v>
      </c>
      <c r="Y57" s="439">
        <f t="shared" si="19"/>
        <v>1309.06</v>
      </c>
      <c r="Z57" s="443">
        <f t="shared" si="20"/>
        <v>-0.2694681679984111</v>
      </c>
    </row>
    <row r="58" spans="1:2" ht="9" customHeight="1" thickTop="1">
      <c r="A58" s="113"/>
      <c r="B58" s="113"/>
    </row>
    <row r="59" spans="1:2" ht="15">
      <c r="A59" s="113" t="s">
        <v>137</v>
      </c>
      <c r="B59" s="113"/>
    </row>
    <row r="60" spans="1:3" ht="14.25">
      <c r="A60" s="242" t="s">
        <v>120</v>
      </c>
      <c r="B60" s="243"/>
      <c r="C60" s="243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8:Z65536 N58:N65536 Z3 N3 N5:N8 Z5:Z8">
    <cfRule type="cellIs" priority="3" dxfId="91" operator="lessThan" stopIfTrue="1">
      <formula>0</formula>
    </cfRule>
  </conditionalFormatting>
  <conditionalFormatting sqref="Z9:Z57 N9:N57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9.28125" style="112" customWidth="1"/>
    <col min="6" max="6" width="11.57421875" style="112" customWidth="1"/>
    <col min="7" max="7" width="10.14062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2.28125" style="112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22" t="s">
        <v>26</v>
      </c>
      <c r="B1" s="321"/>
    </row>
    <row r="2" spans="24:27" ht="18">
      <c r="X2" s="328"/>
      <c r="Y2" s="329"/>
      <c r="Z2" s="329"/>
      <c r="AA2" s="328"/>
    </row>
    <row r="3" spans="1:27" ht="18">
      <c r="A3" s="242" t="s">
        <v>118</v>
      </c>
      <c r="B3" s="243"/>
      <c r="C3" s="243"/>
      <c r="X3" s="328"/>
      <c r="Y3" s="329"/>
      <c r="Z3" s="329"/>
      <c r="AA3" s="328"/>
    </row>
    <row r="4" ht="5.25" customHeight="1" thickBot="1"/>
    <row r="5" spans="1:26" ht="24.75" customHeight="1" thickTop="1">
      <c r="A5" s="630" t="s">
        <v>121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1"/>
      <c r="Z5" s="632"/>
    </row>
    <row r="6" spans="1:26" ht="21" customHeight="1" thickBot="1">
      <c r="A6" s="644" t="s">
        <v>42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6"/>
    </row>
    <row r="7" spans="1:26" s="131" customFormat="1" ht="19.5" customHeight="1" thickBot="1" thickTop="1">
      <c r="A7" s="715" t="s">
        <v>116</v>
      </c>
      <c r="B7" s="715" t="s">
        <v>117</v>
      </c>
      <c r="C7" s="648" t="s">
        <v>34</v>
      </c>
      <c r="D7" s="649"/>
      <c r="E7" s="649"/>
      <c r="F7" s="649"/>
      <c r="G7" s="649"/>
      <c r="H7" s="649"/>
      <c r="I7" s="649"/>
      <c r="J7" s="649"/>
      <c r="K7" s="650"/>
      <c r="L7" s="650"/>
      <c r="M7" s="650"/>
      <c r="N7" s="651"/>
      <c r="O7" s="652" t="s">
        <v>33</v>
      </c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51"/>
    </row>
    <row r="8" spans="1:26" s="130" customFormat="1" ht="26.25" customHeight="1" thickBot="1">
      <c r="A8" s="716"/>
      <c r="B8" s="716"/>
      <c r="C8" s="721" t="s">
        <v>154</v>
      </c>
      <c r="D8" s="722"/>
      <c r="E8" s="722"/>
      <c r="F8" s="722"/>
      <c r="G8" s="723"/>
      <c r="H8" s="637" t="s">
        <v>32</v>
      </c>
      <c r="I8" s="721" t="s">
        <v>155</v>
      </c>
      <c r="J8" s="722"/>
      <c r="K8" s="722"/>
      <c r="L8" s="722"/>
      <c r="M8" s="723"/>
      <c r="N8" s="637" t="s">
        <v>31</v>
      </c>
      <c r="O8" s="724" t="s">
        <v>156</v>
      </c>
      <c r="P8" s="722"/>
      <c r="Q8" s="722"/>
      <c r="R8" s="722"/>
      <c r="S8" s="723"/>
      <c r="T8" s="637" t="s">
        <v>32</v>
      </c>
      <c r="U8" s="724" t="s">
        <v>157</v>
      </c>
      <c r="V8" s="722"/>
      <c r="W8" s="722"/>
      <c r="X8" s="722"/>
      <c r="Y8" s="723"/>
      <c r="Z8" s="637" t="s">
        <v>31</v>
      </c>
    </row>
    <row r="9" spans="1:26" s="125" customFormat="1" ht="26.25" customHeight="1">
      <c r="A9" s="717"/>
      <c r="B9" s="717"/>
      <c r="C9" s="620" t="s">
        <v>20</v>
      </c>
      <c r="D9" s="621"/>
      <c r="E9" s="622" t="s">
        <v>19</v>
      </c>
      <c r="F9" s="623"/>
      <c r="G9" s="624" t="s">
        <v>15</v>
      </c>
      <c r="H9" s="638"/>
      <c r="I9" s="620" t="s">
        <v>20</v>
      </c>
      <c r="J9" s="621"/>
      <c r="K9" s="622" t="s">
        <v>19</v>
      </c>
      <c r="L9" s="623"/>
      <c r="M9" s="624" t="s">
        <v>15</v>
      </c>
      <c r="N9" s="638"/>
      <c r="O9" s="621" t="s">
        <v>20</v>
      </c>
      <c r="P9" s="621"/>
      <c r="Q9" s="626" t="s">
        <v>19</v>
      </c>
      <c r="R9" s="621"/>
      <c r="S9" s="624" t="s">
        <v>15</v>
      </c>
      <c r="T9" s="638"/>
      <c r="U9" s="627" t="s">
        <v>20</v>
      </c>
      <c r="V9" s="623"/>
      <c r="W9" s="622" t="s">
        <v>19</v>
      </c>
      <c r="X9" s="643"/>
      <c r="Y9" s="624" t="s">
        <v>15</v>
      </c>
      <c r="Z9" s="638"/>
    </row>
    <row r="10" spans="1:26" s="125" customFormat="1" ht="31.5" thickBot="1">
      <c r="A10" s="718"/>
      <c r="B10" s="718"/>
      <c r="C10" s="128" t="s">
        <v>17</v>
      </c>
      <c r="D10" s="126" t="s">
        <v>16</v>
      </c>
      <c r="E10" s="127" t="s">
        <v>17</v>
      </c>
      <c r="F10" s="126" t="s">
        <v>16</v>
      </c>
      <c r="G10" s="625"/>
      <c r="H10" s="639"/>
      <c r="I10" s="128" t="s">
        <v>17</v>
      </c>
      <c r="J10" s="126" t="s">
        <v>16</v>
      </c>
      <c r="K10" s="127" t="s">
        <v>17</v>
      </c>
      <c r="L10" s="126" t="s">
        <v>16</v>
      </c>
      <c r="M10" s="625"/>
      <c r="N10" s="639"/>
      <c r="O10" s="129" t="s">
        <v>17</v>
      </c>
      <c r="P10" s="126" t="s">
        <v>16</v>
      </c>
      <c r="Q10" s="127" t="s">
        <v>17</v>
      </c>
      <c r="R10" s="126" t="s">
        <v>16</v>
      </c>
      <c r="S10" s="625"/>
      <c r="T10" s="639"/>
      <c r="U10" s="128" t="s">
        <v>17</v>
      </c>
      <c r="V10" s="126" t="s">
        <v>16</v>
      </c>
      <c r="W10" s="127" t="s">
        <v>17</v>
      </c>
      <c r="X10" s="126" t="s">
        <v>16</v>
      </c>
      <c r="Y10" s="625"/>
      <c r="Z10" s="639"/>
    </row>
    <row r="11" spans="1:26" s="114" customFormat="1" ht="18" customHeight="1" thickBot="1" thickTop="1">
      <c r="A11" s="124" t="s">
        <v>22</v>
      </c>
      <c r="B11" s="241"/>
      <c r="C11" s="123">
        <f>SUM(C12:C22)</f>
        <v>491536</v>
      </c>
      <c r="D11" s="117">
        <f>SUM(D12:D22)</f>
        <v>445247</v>
      </c>
      <c r="E11" s="118">
        <f>SUM(E12:E22)</f>
        <v>262</v>
      </c>
      <c r="F11" s="117">
        <f>SUM(F12:F22)</f>
        <v>139</v>
      </c>
      <c r="G11" s="116">
        <f aca="true" t="shared" si="0" ref="G11:G19">SUM(C11:F11)</f>
        <v>937184</v>
      </c>
      <c r="H11" s="120">
        <f aca="true" t="shared" si="1" ref="H11:H22">G11/$G$11</f>
        <v>1</v>
      </c>
      <c r="I11" s="119">
        <f>SUM(I12:I22)</f>
        <v>489132</v>
      </c>
      <c r="J11" s="117">
        <f>SUM(J12:J22)</f>
        <v>452820</v>
      </c>
      <c r="K11" s="118">
        <f>SUM(K12:K22)</f>
        <v>3732</v>
      </c>
      <c r="L11" s="117">
        <f>SUM(L12:L22)</f>
        <v>2099</v>
      </c>
      <c r="M11" s="116">
        <f aca="true" t="shared" si="2" ref="M11:M22">SUM(I11:L11)</f>
        <v>947783</v>
      </c>
      <c r="N11" s="122">
        <f aca="true" t="shared" si="3" ref="N11:N19">IF(ISERROR(G11/M11-1),"         /0",(G11/M11-1))</f>
        <v>-0.011182939554729265</v>
      </c>
      <c r="O11" s="121">
        <f>SUM(O12:O22)</f>
        <v>1492683</v>
      </c>
      <c r="P11" s="117">
        <f>SUM(P12:P22)</f>
        <v>1423139</v>
      </c>
      <c r="Q11" s="118">
        <f>SUM(Q12:Q22)</f>
        <v>3379</v>
      </c>
      <c r="R11" s="117">
        <f>SUM(R12:R22)</f>
        <v>3621</v>
      </c>
      <c r="S11" s="116">
        <f aca="true" t="shared" si="4" ref="S11:S19">SUM(O11:R11)</f>
        <v>2922822</v>
      </c>
      <c r="T11" s="120">
        <f aca="true" t="shared" si="5" ref="T11:T22">S11/$S$11</f>
        <v>1</v>
      </c>
      <c r="U11" s="119">
        <f>SUM(U12:U22)</f>
        <v>1463635</v>
      </c>
      <c r="V11" s="117">
        <f>SUM(V12:V22)</f>
        <v>1365729</v>
      </c>
      <c r="W11" s="118">
        <f>SUM(W12:W22)</f>
        <v>13732</v>
      </c>
      <c r="X11" s="117">
        <f>SUM(X12:X22)</f>
        <v>9099</v>
      </c>
      <c r="Y11" s="116">
        <f aca="true" t="shared" si="6" ref="Y11:Y19">SUM(U11:X11)</f>
        <v>2852195</v>
      </c>
      <c r="Z11" s="115">
        <f>IF(ISERROR(S11/Y11-1),"         /0",(S11/Y11-1))</f>
        <v>0.024762332168733137</v>
      </c>
    </row>
    <row r="12" spans="1:26" ht="21" customHeight="1" thickTop="1">
      <c r="A12" s="422" t="s">
        <v>392</v>
      </c>
      <c r="B12" s="423" t="s">
        <v>393</v>
      </c>
      <c r="C12" s="424">
        <v>314323</v>
      </c>
      <c r="D12" s="425">
        <v>295523</v>
      </c>
      <c r="E12" s="426">
        <v>91</v>
      </c>
      <c r="F12" s="425">
        <v>96</v>
      </c>
      <c r="G12" s="427">
        <f t="shared" si="0"/>
        <v>610033</v>
      </c>
      <c r="H12" s="428">
        <f t="shared" si="1"/>
        <v>0.6509212705295865</v>
      </c>
      <c r="I12" s="429">
        <v>324418</v>
      </c>
      <c r="J12" s="425">
        <v>301328</v>
      </c>
      <c r="K12" s="426">
        <v>1523</v>
      </c>
      <c r="L12" s="425">
        <v>1457</v>
      </c>
      <c r="M12" s="427">
        <f t="shared" si="2"/>
        <v>628726</v>
      </c>
      <c r="N12" s="430">
        <f t="shared" si="3"/>
        <v>-0.02973155237734726</v>
      </c>
      <c r="O12" s="424">
        <v>942521</v>
      </c>
      <c r="P12" s="425">
        <v>935981</v>
      </c>
      <c r="Q12" s="426">
        <v>2423</v>
      </c>
      <c r="R12" s="425">
        <v>2619</v>
      </c>
      <c r="S12" s="427">
        <f t="shared" si="4"/>
        <v>1883544</v>
      </c>
      <c r="T12" s="428">
        <f t="shared" si="5"/>
        <v>0.6444265165651551</v>
      </c>
      <c r="U12" s="429">
        <v>934050</v>
      </c>
      <c r="V12" s="425">
        <v>903622</v>
      </c>
      <c r="W12" s="426">
        <v>4695</v>
      </c>
      <c r="X12" s="425">
        <v>4944</v>
      </c>
      <c r="Y12" s="427">
        <f t="shared" si="6"/>
        <v>1847311</v>
      </c>
      <c r="Z12" s="431">
        <f aca="true" t="shared" si="7" ref="Z12:Z19">IF(ISERROR(S12/Y12-1),"         /0",IF(S12/Y12&gt;5,"  *  ",(S12/Y12-1)))</f>
        <v>0.01961391449517702</v>
      </c>
    </row>
    <row r="13" spans="1:26" ht="21" customHeight="1">
      <c r="A13" s="432" t="s">
        <v>394</v>
      </c>
      <c r="B13" s="433" t="s">
        <v>395</v>
      </c>
      <c r="C13" s="384">
        <v>59807</v>
      </c>
      <c r="D13" s="385">
        <v>51549</v>
      </c>
      <c r="E13" s="386">
        <v>38</v>
      </c>
      <c r="F13" s="385">
        <v>3</v>
      </c>
      <c r="G13" s="387">
        <f t="shared" si="0"/>
        <v>111397</v>
      </c>
      <c r="H13" s="388">
        <f t="shared" si="1"/>
        <v>0.11886353160105166</v>
      </c>
      <c r="I13" s="389">
        <v>60362</v>
      </c>
      <c r="J13" s="385">
        <v>57420</v>
      </c>
      <c r="K13" s="386">
        <v>121</v>
      </c>
      <c r="L13" s="385">
        <v>127</v>
      </c>
      <c r="M13" s="387">
        <f t="shared" si="2"/>
        <v>118030</v>
      </c>
      <c r="N13" s="390">
        <f t="shared" si="3"/>
        <v>-0.05619757688723204</v>
      </c>
      <c r="O13" s="384">
        <v>185399</v>
      </c>
      <c r="P13" s="385">
        <v>171687</v>
      </c>
      <c r="Q13" s="386">
        <v>272</v>
      </c>
      <c r="R13" s="385">
        <v>331</v>
      </c>
      <c r="S13" s="387">
        <f t="shared" si="4"/>
        <v>357689</v>
      </c>
      <c r="T13" s="388">
        <f t="shared" si="5"/>
        <v>0.12237796212017016</v>
      </c>
      <c r="U13" s="389">
        <v>189534</v>
      </c>
      <c r="V13" s="385">
        <v>175242</v>
      </c>
      <c r="W13" s="386">
        <v>1570</v>
      </c>
      <c r="X13" s="385">
        <v>1025</v>
      </c>
      <c r="Y13" s="387">
        <f t="shared" si="6"/>
        <v>367371</v>
      </c>
      <c r="Z13" s="391">
        <f t="shared" si="7"/>
        <v>-0.026354829314235495</v>
      </c>
    </row>
    <row r="14" spans="1:26" ht="21" customHeight="1">
      <c r="A14" s="432" t="s">
        <v>396</v>
      </c>
      <c r="B14" s="433" t="s">
        <v>397</v>
      </c>
      <c r="C14" s="384">
        <v>42231</v>
      </c>
      <c r="D14" s="385">
        <v>35673</v>
      </c>
      <c r="E14" s="386">
        <v>11</v>
      </c>
      <c r="F14" s="385">
        <v>12</v>
      </c>
      <c r="G14" s="387">
        <f t="shared" si="0"/>
        <v>77927</v>
      </c>
      <c r="H14" s="388">
        <f t="shared" si="1"/>
        <v>0.08315016048075938</v>
      </c>
      <c r="I14" s="389">
        <v>38798</v>
      </c>
      <c r="J14" s="385">
        <v>33431</v>
      </c>
      <c r="K14" s="386">
        <v>34</v>
      </c>
      <c r="L14" s="385">
        <v>18</v>
      </c>
      <c r="M14" s="387">
        <f t="shared" si="2"/>
        <v>72281</v>
      </c>
      <c r="N14" s="390">
        <f t="shared" si="3"/>
        <v>0.07811181361630304</v>
      </c>
      <c r="O14" s="384">
        <v>134961</v>
      </c>
      <c r="P14" s="385">
        <v>110788</v>
      </c>
      <c r="Q14" s="386">
        <v>171</v>
      </c>
      <c r="R14" s="385">
        <v>284</v>
      </c>
      <c r="S14" s="387">
        <f t="shared" si="4"/>
        <v>246204</v>
      </c>
      <c r="T14" s="388">
        <f t="shared" si="5"/>
        <v>0.08423503039186102</v>
      </c>
      <c r="U14" s="389">
        <v>126431</v>
      </c>
      <c r="V14" s="385">
        <v>99047</v>
      </c>
      <c r="W14" s="386">
        <v>424</v>
      </c>
      <c r="X14" s="385">
        <v>542</v>
      </c>
      <c r="Y14" s="387">
        <f t="shared" si="6"/>
        <v>226444</v>
      </c>
      <c r="Z14" s="391">
        <f t="shared" si="7"/>
        <v>0.08726219286004477</v>
      </c>
    </row>
    <row r="15" spans="1:26" ht="21" customHeight="1">
      <c r="A15" s="432" t="s">
        <v>398</v>
      </c>
      <c r="B15" s="433" t="s">
        <v>506</v>
      </c>
      <c r="C15" s="384">
        <v>34221</v>
      </c>
      <c r="D15" s="385">
        <v>30314</v>
      </c>
      <c r="E15" s="386">
        <v>27</v>
      </c>
      <c r="F15" s="385">
        <v>16</v>
      </c>
      <c r="G15" s="387">
        <f>SUM(C15:F15)</f>
        <v>64578</v>
      </c>
      <c r="H15" s="388">
        <f t="shared" si="1"/>
        <v>0.06890642605934373</v>
      </c>
      <c r="I15" s="389">
        <v>29514</v>
      </c>
      <c r="J15" s="385">
        <v>27652</v>
      </c>
      <c r="K15" s="386">
        <v>699</v>
      </c>
      <c r="L15" s="385">
        <v>8</v>
      </c>
      <c r="M15" s="387">
        <f>SUM(I15:L15)</f>
        <v>57873</v>
      </c>
      <c r="N15" s="390">
        <f>IF(ISERROR(G15/M15-1),"         /0",(G15/M15-1))</f>
        <v>0.11585713545176501</v>
      </c>
      <c r="O15" s="384">
        <v>100901</v>
      </c>
      <c r="P15" s="385">
        <v>95052</v>
      </c>
      <c r="Q15" s="386">
        <v>138</v>
      </c>
      <c r="R15" s="385">
        <v>195</v>
      </c>
      <c r="S15" s="387">
        <f>SUM(O15:R15)</f>
        <v>196286</v>
      </c>
      <c r="T15" s="388">
        <f t="shared" si="5"/>
        <v>0.06715633042313217</v>
      </c>
      <c r="U15" s="389">
        <v>91711</v>
      </c>
      <c r="V15" s="385">
        <v>83830</v>
      </c>
      <c r="W15" s="386">
        <v>2713</v>
      </c>
      <c r="X15" s="385">
        <v>164</v>
      </c>
      <c r="Y15" s="387">
        <f>SUM(U15:X15)</f>
        <v>178418</v>
      </c>
      <c r="Z15" s="391">
        <f>IF(ISERROR(S15/Y15-1),"         /0",IF(S15/Y15&gt;5,"  *  ",(S15/Y15-1)))</f>
        <v>0.10014684617022951</v>
      </c>
    </row>
    <row r="16" spans="1:26" ht="21" customHeight="1">
      <c r="A16" s="432" t="s">
        <v>400</v>
      </c>
      <c r="B16" s="433" t="s">
        <v>401</v>
      </c>
      <c r="C16" s="384">
        <v>13373</v>
      </c>
      <c r="D16" s="385">
        <v>10807</v>
      </c>
      <c r="E16" s="386">
        <v>12</v>
      </c>
      <c r="F16" s="385">
        <v>10</v>
      </c>
      <c r="G16" s="387">
        <f t="shared" si="0"/>
        <v>24202</v>
      </c>
      <c r="H16" s="388">
        <f t="shared" si="1"/>
        <v>0.025824171133950215</v>
      </c>
      <c r="I16" s="389">
        <v>12497</v>
      </c>
      <c r="J16" s="385">
        <v>11437</v>
      </c>
      <c r="K16" s="386">
        <v>40</v>
      </c>
      <c r="L16" s="385">
        <v>91</v>
      </c>
      <c r="M16" s="387">
        <f t="shared" si="2"/>
        <v>24065</v>
      </c>
      <c r="N16" s="390">
        <f t="shared" si="3"/>
        <v>0.005692915021815903</v>
      </c>
      <c r="O16" s="384">
        <v>38793</v>
      </c>
      <c r="P16" s="385">
        <v>37025</v>
      </c>
      <c r="Q16" s="386">
        <v>63</v>
      </c>
      <c r="R16" s="385">
        <v>49</v>
      </c>
      <c r="S16" s="387">
        <f t="shared" si="4"/>
        <v>75930</v>
      </c>
      <c r="T16" s="388">
        <f t="shared" si="5"/>
        <v>0.025978318214383223</v>
      </c>
      <c r="U16" s="389">
        <v>40288</v>
      </c>
      <c r="V16" s="385">
        <v>37674</v>
      </c>
      <c r="W16" s="386">
        <v>278</v>
      </c>
      <c r="X16" s="385">
        <v>282</v>
      </c>
      <c r="Y16" s="387">
        <f t="shared" si="6"/>
        <v>78522</v>
      </c>
      <c r="Z16" s="391">
        <f t="shared" si="7"/>
        <v>-0.033009857110109286</v>
      </c>
    </row>
    <row r="17" spans="1:26" ht="21" customHeight="1">
      <c r="A17" s="432" t="s">
        <v>408</v>
      </c>
      <c r="B17" s="433" t="s">
        <v>409</v>
      </c>
      <c r="C17" s="384">
        <v>9350</v>
      </c>
      <c r="D17" s="385">
        <v>6492</v>
      </c>
      <c r="E17" s="386">
        <v>42</v>
      </c>
      <c r="F17" s="385">
        <v>0</v>
      </c>
      <c r="G17" s="387">
        <f>SUM(C17:F17)</f>
        <v>15884</v>
      </c>
      <c r="H17" s="388">
        <f t="shared" si="1"/>
        <v>0.016948646156997985</v>
      </c>
      <c r="I17" s="389">
        <v>8177</v>
      </c>
      <c r="J17" s="385">
        <v>6717</v>
      </c>
      <c r="K17" s="386">
        <v>17</v>
      </c>
      <c r="L17" s="385">
        <v>1</v>
      </c>
      <c r="M17" s="387">
        <f t="shared" si="2"/>
        <v>14912</v>
      </c>
      <c r="N17" s="390">
        <f>IF(ISERROR(G17/M17-1),"         /0",(G17/M17-1))</f>
        <v>0.06518240343347648</v>
      </c>
      <c r="O17" s="384">
        <v>31549</v>
      </c>
      <c r="P17" s="385">
        <v>22183</v>
      </c>
      <c r="Q17" s="386">
        <v>73</v>
      </c>
      <c r="R17" s="385">
        <v>19</v>
      </c>
      <c r="S17" s="387">
        <f>SUM(O17:R17)</f>
        <v>53824</v>
      </c>
      <c r="T17" s="388">
        <f t="shared" si="5"/>
        <v>0.018415079673000954</v>
      </c>
      <c r="U17" s="389">
        <v>29811</v>
      </c>
      <c r="V17" s="385">
        <v>21123</v>
      </c>
      <c r="W17" s="386">
        <v>102</v>
      </c>
      <c r="X17" s="385">
        <v>23</v>
      </c>
      <c r="Y17" s="387">
        <f>SUM(U17:X17)</f>
        <v>51059</v>
      </c>
      <c r="Z17" s="391">
        <f>IF(ISERROR(S17/Y17-1),"         /0",IF(S17/Y17&gt;5,"  *  ",(S17/Y17-1)))</f>
        <v>0.054153038641571616</v>
      </c>
    </row>
    <row r="18" spans="1:26" ht="21" customHeight="1">
      <c r="A18" s="432" t="s">
        <v>402</v>
      </c>
      <c r="B18" s="433" t="s">
        <v>403</v>
      </c>
      <c r="C18" s="384">
        <v>6478</v>
      </c>
      <c r="D18" s="385">
        <v>5544</v>
      </c>
      <c r="E18" s="386">
        <v>21</v>
      </c>
      <c r="F18" s="385">
        <v>0</v>
      </c>
      <c r="G18" s="387">
        <f t="shared" si="0"/>
        <v>12043</v>
      </c>
      <c r="H18" s="388">
        <f t="shared" si="1"/>
        <v>0.012850198040086046</v>
      </c>
      <c r="I18" s="389">
        <v>4692</v>
      </c>
      <c r="J18" s="385">
        <v>4758</v>
      </c>
      <c r="K18" s="386">
        <v>878</v>
      </c>
      <c r="L18" s="385">
        <v>0</v>
      </c>
      <c r="M18" s="387">
        <f t="shared" si="2"/>
        <v>10328</v>
      </c>
      <c r="N18" s="390">
        <f t="shared" si="3"/>
        <v>0.1660534469403563</v>
      </c>
      <c r="O18" s="384">
        <v>19971</v>
      </c>
      <c r="P18" s="385">
        <v>18579</v>
      </c>
      <c r="Q18" s="386">
        <v>168</v>
      </c>
      <c r="R18" s="385">
        <v>92</v>
      </c>
      <c r="S18" s="387">
        <f t="shared" si="4"/>
        <v>38810</v>
      </c>
      <c r="T18" s="388">
        <f t="shared" si="5"/>
        <v>0.013278263267486011</v>
      </c>
      <c r="U18" s="389">
        <v>14704</v>
      </c>
      <c r="V18" s="385">
        <v>13988</v>
      </c>
      <c r="W18" s="386">
        <v>2244</v>
      </c>
      <c r="X18" s="385">
        <v>11</v>
      </c>
      <c r="Y18" s="387">
        <f t="shared" si="6"/>
        <v>30947</v>
      </c>
      <c r="Z18" s="391">
        <f t="shared" si="7"/>
        <v>0.2540795553688564</v>
      </c>
    </row>
    <row r="19" spans="1:26" ht="21" customHeight="1">
      <c r="A19" s="432" t="s">
        <v>404</v>
      </c>
      <c r="B19" s="433" t="s">
        <v>405</v>
      </c>
      <c r="C19" s="384">
        <v>3481</v>
      </c>
      <c r="D19" s="385">
        <v>2792</v>
      </c>
      <c r="E19" s="386">
        <v>3</v>
      </c>
      <c r="F19" s="385">
        <v>0</v>
      </c>
      <c r="G19" s="387">
        <f t="shared" si="0"/>
        <v>6276</v>
      </c>
      <c r="H19" s="388">
        <f t="shared" si="1"/>
        <v>0.00669665721992693</v>
      </c>
      <c r="I19" s="389">
        <v>3287</v>
      </c>
      <c r="J19" s="385">
        <v>3115</v>
      </c>
      <c r="K19" s="386">
        <v>0</v>
      </c>
      <c r="L19" s="385">
        <v>2</v>
      </c>
      <c r="M19" s="387">
        <f t="shared" si="2"/>
        <v>6404</v>
      </c>
      <c r="N19" s="390">
        <f t="shared" si="3"/>
        <v>-0.019987507807620264</v>
      </c>
      <c r="O19" s="384">
        <v>10858</v>
      </c>
      <c r="P19" s="385">
        <v>9433</v>
      </c>
      <c r="Q19" s="386">
        <v>17</v>
      </c>
      <c r="R19" s="385">
        <v>1</v>
      </c>
      <c r="S19" s="387">
        <f t="shared" si="4"/>
        <v>20309</v>
      </c>
      <c r="T19" s="388">
        <f t="shared" si="5"/>
        <v>0.0069484217649928735</v>
      </c>
      <c r="U19" s="389">
        <v>11178</v>
      </c>
      <c r="V19" s="385">
        <v>10241</v>
      </c>
      <c r="W19" s="386">
        <v>0</v>
      </c>
      <c r="X19" s="385">
        <v>13</v>
      </c>
      <c r="Y19" s="387">
        <f t="shared" si="6"/>
        <v>21432</v>
      </c>
      <c r="Z19" s="391">
        <f t="shared" si="7"/>
        <v>-0.052398282941396035</v>
      </c>
    </row>
    <row r="20" spans="1:26" ht="21" customHeight="1">
      <c r="A20" s="432" t="s">
        <v>416</v>
      </c>
      <c r="B20" s="433" t="s">
        <v>417</v>
      </c>
      <c r="C20" s="384">
        <v>3468</v>
      </c>
      <c r="D20" s="385">
        <v>2623</v>
      </c>
      <c r="E20" s="386">
        <v>0</v>
      </c>
      <c r="F20" s="385">
        <v>0</v>
      </c>
      <c r="G20" s="387">
        <f>SUM(C20:F20)</f>
        <v>6091</v>
      </c>
      <c r="H20" s="388">
        <f t="shared" si="1"/>
        <v>0.006499257349677331</v>
      </c>
      <c r="I20" s="389">
        <v>3266</v>
      </c>
      <c r="J20" s="385">
        <v>3139</v>
      </c>
      <c r="K20" s="386">
        <v>9</v>
      </c>
      <c r="L20" s="385">
        <v>0</v>
      </c>
      <c r="M20" s="387">
        <f t="shared" si="2"/>
        <v>6414</v>
      </c>
      <c r="N20" s="390">
        <f>IF(ISERROR(G20/M20-1),"         /0",(G20/M20-1))</f>
        <v>-0.05035859058309944</v>
      </c>
      <c r="O20" s="384">
        <v>11814</v>
      </c>
      <c r="P20" s="385">
        <v>9146</v>
      </c>
      <c r="Q20" s="386">
        <v>1</v>
      </c>
      <c r="R20" s="385">
        <v>4</v>
      </c>
      <c r="S20" s="387">
        <f>SUM(O20:R20)</f>
        <v>20965</v>
      </c>
      <c r="T20" s="388">
        <f t="shared" si="5"/>
        <v>0.007172862391209591</v>
      </c>
      <c r="U20" s="389">
        <v>11079</v>
      </c>
      <c r="V20" s="385">
        <v>9063</v>
      </c>
      <c r="W20" s="386">
        <v>9</v>
      </c>
      <c r="X20" s="385">
        <v>11</v>
      </c>
      <c r="Y20" s="387">
        <f>SUM(U20:X20)</f>
        <v>20162</v>
      </c>
      <c r="Z20" s="391">
        <f>IF(ISERROR(S20/Y20-1),"         /0",IF(S20/Y20&gt;5,"  *  ",(S20/Y20-1)))</f>
        <v>0.03982739807558766</v>
      </c>
    </row>
    <row r="21" spans="1:26" ht="21" customHeight="1">
      <c r="A21" s="432" t="s">
        <v>414</v>
      </c>
      <c r="B21" s="433" t="s">
        <v>415</v>
      </c>
      <c r="C21" s="384">
        <v>1342</v>
      </c>
      <c r="D21" s="385">
        <v>1221</v>
      </c>
      <c r="E21" s="386">
        <v>0</v>
      </c>
      <c r="F21" s="385">
        <v>0</v>
      </c>
      <c r="G21" s="387">
        <f>SUM(C21:F21)</f>
        <v>2563</v>
      </c>
      <c r="H21" s="388">
        <f t="shared" si="1"/>
        <v>0.0027347884727011986</v>
      </c>
      <c r="I21" s="389">
        <v>1585</v>
      </c>
      <c r="J21" s="385">
        <v>1521</v>
      </c>
      <c r="K21" s="386">
        <v>393</v>
      </c>
      <c r="L21" s="385">
        <v>387</v>
      </c>
      <c r="M21" s="387">
        <f t="shared" si="2"/>
        <v>3886</v>
      </c>
      <c r="N21" s="390">
        <f>IF(ISERROR(G21/M21-1),"         /0",(G21/M21-1))</f>
        <v>-0.34045290787442095</v>
      </c>
      <c r="O21" s="384">
        <v>4342</v>
      </c>
      <c r="P21" s="385">
        <v>4221</v>
      </c>
      <c r="Q21" s="386">
        <v>10</v>
      </c>
      <c r="R21" s="385">
        <v>3</v>
      </c>
      <c r="S21" s="387">
        <f>SUM(O21:R21)</f>
        <v>8576</v>
      </c>
      <c r="T21" s="388">
        <f t="shared" si="5"/>
        <v>0.0029341506256624593</v>
      </c>
      <c r="U21" s="389">
        <v>5409</v>
      </c>
      <c r="V21" s="385">
        <v>4842</v>
      </c>
      <c r="W21" s="386">
        <v>1654</v>
      </c>
      <c r="X21" s="385">
        <v>2013</v>
      </c>
      <c r="Y21" s="387">
        <f>SUM(U21:X21)</f>
        <v>13918</v>
      </c>
      <c r="Z21" s="391">
        <f>IF(ISERROR(S21/Y21-1),"         /0",IF(S21/Y21&gt;5,"  *  ",(S21/Y21-1)))</f>
        <v>-0.3838195142980313</v>
      </c>
    </row>
    <row r="22" spans="1:26" ht="21" customHeight="1" thickBot="1">
      <c r="A22" s="434" t="s">
        <v>51</v>
      </c>
      <c r="B22" s="435"/>
      <c r="C22" s="436">
        <v>3462</v>
      </c>
      <c r="D22" s="437">
        <v>2709</v>
      </c>
      <c r="E22" s="438">
        <v>17</v>
      </c>
      <c r="F22" s="437">
        <v>2</v>
      </c>
      <c r="G22" s="439">
        <f>SUM(C22:F22)</f>
        <v>6190</v>
      </c>
      <c r="H22" s="440">
        <f t="shared" si="1"/>
        <v>0.006604892955919008</v>
      </c>
      <c r="I22" s="441">
        <v>2536</v>
      </c>
      <c r="J22" s="437">
        <v>2302</v>
      </c>
      <c r="K22" s="438">
        <v>18</v>
      </c>
      <c r="L22" s="437">
        <v>8</v>
      </c>
      <c r="M22" s="439">
        <f t="shared" si="2"/>
        <v>4864</v>
      </c>
      <c r="N22" s="442">
        <f>IF(ISERROR(G22/M22-1),"         /0",(G22/M22-1))</f>
        <v>0.27261513157894735</v>
      </c>
      <c r="O22" s="436">
        <v>11574</v>
      </c>
      <c r="P22" s="437">
        <v>9044</v>
      </c>
      <c r="Q22" s="438">
        <v>43</v>
      </c>
      <c r="R22" s="437">
        <v>24</v>
      </c>
      <c r="S22" s="439">
        <f>SUM(O22:R22)</f>
        <v>20685</v>
      </c>
      <c r="T22" s="440">
        <f t="shared" si="5"/>
        <v>0.007077064562946358</v>
      </c>
      <c r="U22" s="441">
        <v>9440</v>
      </c>
      <c r="V22" s="437">
        <v>7057</v>
      </c>
      <c r="W22" s="438">
        <v>43</v>
      </c>
      <c r="X22" s="437">
        <v>71</v>
      </c>
      <c r="Y22" s="439">
        <f>SUM(U22:X22)</f>
        <v>16611</v>
      </c>
      <c r="Z22" s="443">
        <f>IF(ISERROR(S22/Y22-1),"         /0",IF(S22/Y22&gt;5,"  *  ",(S22/Y22-1)))</f>
        <v>0.24525916561314798</v>
      </c>
    </row>
    <row r="23" spans="1:2" ht="11.25" customHeight="1" thickTop="1">
      <c r="A23" s="113"/>
      <c r="B23" s="113"/>
    </row>
    <row r="24" spans="1:2" ht="15">
      <c r="A24" s="113" t="s">
        <v>137</v>
      </c>
      <c r="B24" s="113"/>
    </row>
    <row r="25" s="328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1" operator="lessThan" stopIfTrue="1">
      <formula>0</formula>
    </cfRule>
  </conditionalFormatting>
  <conditionalFormatting sqref="N11:N22 Z11:Z22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9:N10 Z9:Z10">
    <cfRule type="cellIs" priority="6" dxfId="91" operator="lessThan" stopIfTrue="1">
      <formula>0</formula>
    </cfRule>
  </conditionalFormatting>
  <conditionalFormatting sqref="H9:H10">
    <cfRule type="cellIs" priority="5" dxfId="91" operator="lessThan" stopIfTrue="1">
      <formula>0</formula>
    </cfRule>
  </conditionalFormatting>
  <conditionalFormatting sqref="T9:T10">
    <cfRule type="cellIs" priority="4" dxfId="91" operator="lessThan" stopIfTrue="1">
      <formula>0</formula>
    </cfRule>
  </conditionalFormatting>
  <conditionalFormatting sqref="N8 Z8">
    <cfRule type="cellIs" priority="3" dxfId="91" operator="lessThan" stopIfTrue="1">
      <formula>0</formula>
    </cfRule>
  </conditionalFormatting>
  <conditionalFormatting sqref="H8">
    <cfRule type="cellIs" priority="2" dxfId="91" operator="lessThan" stopIfTrue="1">
      <formula>0</formula>
    </cfRule>
  </conditionalFormatting>
  <conditionalFormatting sqref="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231" customWidth="1"/>
  </cols>
  <sheetData>
    <row r="1" spans="1:8" ht="13.5" thickBot="1">
      <c r="A1" s="230"/>
      <c r="B1" s="230"/>
      <c r="C1" s="230"/>
      <c r="D1" s="230"/>
      <c r="E1" s="230"/>
      <c r="F1" s="230"/>
      <c r="G1" s="230"/>
      <c r="H1" s="230"/>
    </row>
    <row r="2" spans="1:14" ht="32.25" thickBot="1" thickTop="1">
      <c r="A2" s="232" t="s">
        <v>149</v>
      </c>
      <c r="B2" s="233"/>
      <c r="M2" s="554" t="s">
        <v>26</v>
      </c>
      <c r="N2" s="555"/>
    </row>
    <row r="3" spans="1:2" ht="26.25" thickTop="1">
      <c r="A3" s="234" t="s">
        <v>36</v>
      </c>
      <c r="B3" s="235"/>
    </row>
    <row r="9" spans="1:14" ht="27">
      <c r="A9" s="246" t="s">
        <v>105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4" ht="15.75">
      <c r="A10" s="237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</row>
    <row r="11" ht="15">
      <c r="A11" s="245" t="s">
        <v>148</v>
      </c>
    </row>
    <row r="12" ht="15">
      <c r="A12" s="245" t="s">
        <v>128</v>
      </c>
    </row>
    <row r="13" ht="15">
      <c r="A13" s="245" t="s">
        <v>129</v>
      </c>
    </row>
    <row r="15" ht="27">
      <c r="A15" s="246" t="s">
        <v>127</v>
      </c>
    </row>
    <row r="17" ht="22.5">
      <c r="A17" s="239" t="s">
        <v>146</v>
      </c>
    </row>
    <row r="18" ht="15">
      <c r="A18" s="245" t="s">
        <v>147</v>
      </c>
    </row>
    <row r="19" spans="1:18" ht="83.25" customHeight="1">
      <c r="A19" s="556" t="s">
        <v>158</v>
      </c>
      <c r="B19" s="556"/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</row>
    <row r="22" ht="22.5">
      <c r="A22" s="239" t="s">
        <v>106</v>
      </c>
    </row>
    <row r="24" spans="1:18" ht="30" customHeight="1">
      <c r="A24" s="557" t="s">
        <v>107</v>
      </c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</row>
    <row r="25" ht="15.75">
      <c r="A25" s="238"/>
    </row>
    <row r="26" ht="22.5">
      <c r="A26" s="239" t="s">
        <v>108</v>
      </c>
    </row>
    <row r="27" ht="15.75">
      <c r="A27" s="238" t="s">
        <v>109</v>
      </c>
    </row>
    <row r="28" ht="15.75">
      <c r="A28" s="238" t="s">
        <v>110</v>
      </c>
    </row>
    <row r="30" ht="22.5">
      <c r="A30" s="239" t="s">
        <v>138</v>
      </c>
    </row>
    <row r="31" ht="15.75">
      <c r="A31" s="238" t="s">
        <v>139</v>
      </c>
    </row>
    <row r="32" ht="15.75">
      <c r="A32" s="238"/>
    </row>
    <row r="33" ht="22.5">
      <c r="A33" s="239" t="s">
        <v>140</v>
      </c>
    </row>
    <row r="34" ht="15.75">
      <c r="A34" s="238" t="s">
        <v>143</v>
      </c>
    </row>
    <row r="36" ht="22.5">
      <c r="A36" s="239" t="s">
        <v>141</v>
      </c>
    </row>
    <row r="37" ht="15.75">
      <c r="A37" s="238" t="s">
        <v>142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6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42" t="s">
        <v>120</v>
      </c>
      <c r="B1" s="243"/>
      <c r="C1" s="243"/>
      <c r="Y1" s="628" t="s">
        <v>26</v>
      </c>
      <c r="Z1" s="629"/>
    </row>
    <row r="2" ht="5.25" customHeight="1" thickBot="1"/>
    <row r="3" spans="1:26" ht="24.75" customHeight="1" thickTop="1">
      <c r="A3" s="630" t="s">
        <v>122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2"/>
    </row>
    <row r="4" spans="1:26" ht="21" customHeight="1" thickBot="1">
      <c r="A4" s="644" t="s">
        <v>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6"/>
    </row>
    <row r="5" spans="1:26" s="131" customFormat="1" ht="19.5" customHeight="1" thickBot="1" thickTop="1">
      <c r="A5" s="715" t="s">
        <v>116</v>
      </c>
      <c r="B5" s="715" t="s">
        <v>117</v>
      </c>
      <c r="C5" s="728" t="s">
        <v>34</v>
      </c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30"/>
      <c r="O5" s="731" t="s">
        <v>33</v>
      </c>
      <c r="P5" s="729"/>
      <c r="Q5" s="729"/>
      <c r="R5" s="729"/>
      <c r="S5" s="729"/>
      <c r="T5" s="729"/>
      <c r="U5" s="729"/>
      <c r="V5" s="729"/>
      <c r="W5" s="729"/>
      <c r="X5" s="729"/>
      <c r="Y5" s="729"/>
      <c r="Z5" s="730"/>
    </row>
    <row r="6" spans="1:26" s="130" customFormat="1" ht="26.25" customHeight="1" thickBot="1">
      <c r="A6" s="716"/>
      <c r="B6" s="716"/>
      <c r="C6" s="721" t="s">
        <v>154</v>
      </c>
      <c r="D6" s="722"/>
      <c r="E6" s="722"/>
      <c r="F6" s="722"/>
      <c r="G6" s="723"/>
      <c r="H6" s="732" t="s">
        <v>32</v>
      </c>
      <c r="I6" s="721" t="s">
        <v>155</v>
      </c>
      <c r="J6" s="722"/>
      <c r="K6" s="722"/>
      <c r="L6" s="722"/>
      <c r="M6" s="723"/>
      <c r="N6" s="732" t="s">
        <v>31</v>
      </c>
      <c r="O6" s="724" t="s">
        <v>156</v>
      </c>
      <c r="P6" s="722"/>
      <c r="Q6" s="722"/>
      <c r="R6" s="722"/>
      <c r="S6" s="723"/>
      <c r="T6" s="732" t="s">
        <v>32</v>
      </c>
      <c r="U6" s="724" t="s">
        <v>157</v>
      </c>
      <c r="V6" s="722"/>
      <c r="W6" s="722"/>
      <c r="X6" s="722"/>
      <c r="Y6" s="723"/>
      <c r="Z6" s="732" t="s">
        <v>31</v>
      </c>
    </row>
    <row r="7" spans="1:26" s="125" customFormat="1" ht="26.25" customHeight="1">
      <c r="A7" s="717"/>
      <c r="B7" s="717"/>
      <c r="C7" s="627" t="s">
        <v>20</v>
      </c>
      <c r="D7" s="643"/>
      <c r="E7" s="622" t="s">
        <v>19</v>
      </c>
      <c r="F7" s="643"/>
      <c r="G7" s="624" t="s">
        <v>15</v>
      </c>
      <c r="H7" s="638"/>
      <c r="I7" s="735" t="s">
        <v>20</v>
      </c>
      <c r="J7" s="643"/>
      <c r="K7" s="622" t="s">
        <v>19</v>
      </c>
      <c r="L7" s="643"/>
      <c r="M7" s="624" t="s">
        <v>15</v>
      </c>
      <c r="N7" s="638"/>
      <c r="O7" s="735" t="s">
        <v>20</v>
      </c>
      <c r="P7" s="643"/>
      <c r="Q7" s="622" t="s">
        <v>19</v>
      </c>
      <c r="R7" s="643"/>
      <c r="S7" s="624" t="s">
        <v>15</v>
      </c>
      <c r="T7" s="638"/>
      <c r="U7" s="735" t="s">
        <v>20</v>
      </c>
      <c r="V7" s="643"/>
      <c r="W7" s="622" t="s">
        <v>19</v>
      </c>
      <c r="X7" s="643"/>
      <c r="Y7" s="624" t="s">
        <v>15</v>
      </c>
      <c r="Z7" s="638"/>
    </row>
    <row r="8" spans="1:26" s="125" customFormat="1" ht="19.5" customHeight="1" thickBot="1">
      <c r="A8" s="718"/>
      <c r="B8" s="718"/>
      <c r="C8" s="128" t="s">
        <v>29</v>
      </c>
      <c r="D8" s="126" t="s">
        <v>28</v>
      </c>
      <c r="E8" s="127" t="s">
        <v>29</v>
      </c>
      <c r="F8" s="244" t="s">
        <v>28</v>
      </c>
      <c r="G8" s="734"/>
      <c r="H8" s="733"/>
      <c r="I8" s="128" t="s">
        <v>29</v>
      </c>
      <c r="J8" s="126" t="s">
        <v>28</v>
      </c>
      <c r="K8" s="127" t="s">
        <v>29</v>
      </c>
      <c r="L8" s="244" t="s">
        <v>28</v>
      </c>
      <c r="M8" s="734"/>
      <c r="N8" s="733"/>
      <c r="O8" s="128" t="s">
        <v>29</v>
      </c>
      <c r="P8" s="126" t="s">
        <v>28</v>
      </c>
      <c r="Q8" s="127" t="s">
        <v>29</v>
      </c>
      <c r="R8" s="244" t="s">
        <v>28</v>
      </c>
      <c r="S8" s="734"/>
      <c r="T8" s="733"/>
      <c r="U8" s="128" t="s">
        <v>29</v>
      </c>
      <c r="V8" s="126" t="s">
        <v>28</v>
      </c>
      <c r="W8" s="127" t="s">
        <v>29</v>
      </c>
      <c r="X8" s="244" t="s">
        <v>28</v>
      </c>
      <c r="Y8" s="734"/>
      <c r="Z8" s="733"/>
    </row>
    <row r="9" spans="1:26" s="114" customFormat="1" ht="18" customHeight="1" thickBot="1" thickTop="1">
      <c r="A9" s="124" t="s">
        <v>22</v>
      </c>
      <c r="B9" s="241"/>
      <c r="C9" s="123">
        <f>SUM(C10:C14)</f>
        <v>22139.188999999995</v>
      </c>
      <c r="D9" s="117">
        <f>SUM(D10:D14)</f>
        <v>13137.115000000003</v>
      </c>
      <c r="E9" s="118">
        <f>SUM(E10:E14)</f>
        <v>10475.222999999998</v>
      </c>
      <c r="F9" s="117">
        <f>SUM(F10:F14)</f>
        <v>5355.985999999999</v>
      </c>
      <c r="G9" s="116">
        <f aca="true" t="shared" si="0" ref="G9:G14">SUM(C9:F9)</f>
        <v>51107.51299999999</v>
      </c>
      <c r="H9" s="120">
        <f aca="true" t="shared" si="1" ref="H9:H14">G9/$G$9</f>
        <v>1</v>
      </c>
      <c r="I9" s="119">
        <f>SUM(I10:I14)</f>
        <v>26157.322</v>
      </c>
      <c r="J9" s="117">
        <f>SUM(J10:J14)</f>
        <v>14364.148999999998</v>
      </c>
      <c r="K9" s="118">
        <f>SUM(K10:K14)</f>
        <v>6570.701999999999</v>
      </c>
      <c r="L9" s="117">
        <f>SUM(L10:L14)</f>
        <v>2597.895</v>
      </c>
      <c r="M9" s="116">
        <f aca="true" t="shared" si="2" ref="M9:M14">SUM(I9:L9)</f>
        <v>49690.06799999999</v>
      </c>
      <c r="N9" s="122">
        <f aca="true" t="shared" si="3" ref="N9:N14">IF(ISERROR(G9/M9-1),"         /0",(G9/M9-1))</f>
        <v>0.0285257206731937</v>
      </c>
      <c r="O9" s="121">
        <f>SUM(O10:O14)</f>
        <v>67573.82799999995</v>
      </c>
      <c r="P9" s="117">
        <f>SUM(P10:P14)</f>
        <v>37166.583</v>
      </c>
      <c r="Q9" s="118">
        <f>SUM(Q10:Q14)</f>
        <v>34158.416999999994</v>
      </c>
      <c r="R9" s="117">
        <f>SUM(R10:R14)</f>
        <v>14147.591000000002</v>
      </c>
      <c r="S9" s="116">
        <f aca="true" t="shared" si="4" ref="S9:S14">SUM(O9:R9)</f>
        <v>153046.41899999997</v>
      </c>
      <c r="T9" s="120">
        <f aca="true" t="shared" si="5" ref="T9:T14">S9/$S$9</f>
        <v>1</v>
      </c>
      <c r="U9" s="119">
        <f>SUM(U10:U14)</f>
        <v>78158.82300000002</v>
      </c>
      <c r="V9" s="117">
        <f>SUM(V10:V14)</f>
        <v>40627.947</v>
      </c>
      <c r="W9" s="118">
        <f>SUM(W10:W14)</f>
        <v>19511.136970000003</v>
      </c>
      <c r="X9" s="117">
        <f>SUM(X10:X14)</f>
        <v>5502.420999999999</v>
      </c>
      <c r="Y9" s="116">
        <f aca="true" t="shared" si="6" ref="Y9:Y14">SUM(U9:X9)</f>
        <v>143800.32797</v>
      </c>
      <c r="Z9" s="115">
        <f>IF(ISERROR(S9/Y9-1),"         /0",(S9/Y9-1))</f>
        <v>0.06429812198988105</v>
      </c>
    </row>
    <row r="10" spans="1:26" ht="21.75" customHeight="1" thickTop="1">
      <c r="A10" s="422" t="s">
        <v>392</v>
      </c>
      <c r="B10" s="423" t="s">
        <v>393</v>
      </c>
      <c r="C10" s="424">
        <v>17361.868999999995</v>
      </c>
      <c r="D10" s="425">
        <v>11715.755000000003</v>
      </c>
      <c r="E10" s="426">
        <v>8424.931999999999</v>
      </c>
      <c r="F10" s="425">
        <v>5136.571999999998</v>
      </c>
      <c r="G10" s="427">
        <f t="shared" si="0"/>
        <v>42639.128</v>
      </c>
      <c r="H10" s="428">
        <f t="shared" si="1"/>
        <v>0.8343025417808925</v>
      </c>
      <c r="I10" s="429">
        <v>20181.956000000002</v>
      </c>
      <c r="J10" s="425">
        <v>12634.767999999996</v>
      </c>
      <c r="K10" s="426">
        <v>5331.835999999999</v>
      </c>
      <c r="L10" s="425">
        <v>2551.023</v>
      </c>
      <c r="M10" s="427">
        <f t="shared" si="2"/>
        <v>40699.583</v>
      </c>
      <c r="N10" s="430">
        <f t="shared" si="3"/>
        <v>0.04765515656511754</v>
      </c>
      <c r="O10" s="424">
        <v>53511.97899999998</v>
      </c>
      <c r="P10" s="425">
        <v>32540.036999999993</v>
      </c>
      <c r="Q10" s="426">
        <v>29619.585</v>
      </c>
      <c r="R10" s="425">
        <v>12857.440000000002</v>
      </c>
      <c r="S10" s="427">
        <f t="shared" si="4"/>
        <v>128529.04099999997</v>
      </c>
      <c r="T10" s="428">
        <f t="shared" si="5"/>
        <v>0.8398043014649039</v>
      </c>
      <c r="U10" s="429">
        <v>61406.19300000002</v>
      </c>
      <c r="V10" s="425">
        <v>36121.725000000006</v>
      </c>
      <c r="W10" s="426">
        <v>16989.775970000006</v>
      </c>
      <c r="X10" s="425">
        <v>5248.78</v>
      </c>
      <c r="Y10" s="427">
        <f t="shared" si="6"/>
        <v>119766.47397000004</v>
      </c>
      <c r="Z10" s="431">
        <f>IF(ISERROR(S10/Y10-1),"         /0",IF(S10/Y10&gt;5,"  *  ",(S10/Y10-1)))</f>
        <v>0.07316377229402993</v>
      </c>
    </row>
    <row r="11" spans="1:26" ht="21.75" customHeight="1">
      <c r="A11" s="432" t="s">
        <v>394</v>
      </c>
      <c r="B11" s="433" t="s">
        <v>395</v>
      </c>
      <c r="C11" s="384">
        <v>4386.181</v>
      </c>
      <c r="D11" s="385">
        <v>522.4970000000001</v>
      </c>
      <c r="E11" s="386">
        <v>2049.433</v>
      </c>
      <c r="F11" s="385">
        <v>218.92100000000002</v>
      </c>
      <c r="G11" s="387">
        <f>SUM(C11:F11)</f>
        <v>7177.032</v>
      </c>
      <c r="H11" s="388">
        <f>G11/$G$9</f>
        <v>0.14043007727650533</v>
      </c>
      <c r="I11" s="389">
        <v>5736.268</v>
      </c>
      <c r="J11" s="385">
        <v>836.4260000000002</v>
      </c>
      <c r="K11" s="386">
        <v>1214.557</v>
      </c>
      <c r="L11" s="385">
        <v>45.517</v>
      </c>
      <c r="M11" s="387">
        <f>SUM(I11:L11)</f>
        <v>7832.768</v>
      </c>
      <c r="N11" s="390">
        <f t="shared" si="3"/>
        <v>-0.08371702059859298</v>
      </c>
      <c r="O11" s="384">
        <v>13207.012999999994</v>
      </c>
      <c r="P11" s="385">
        <v>2604.814</v>
      </c>
      <c r="Q11" s="386">
        <v>4536.7210000000005</v>
      </c>
      <c r="R11" s="385">
        <v>1263.777</v>
      </c>
      <c r="S11" s="387">
        <f>SUM(O11:R11)</f>
        <v>21612.324999999997</v>
      </c>
      <c r="T11" s="388">
        <f>S11/$S$9</f>
        <v>0.14121418286827084</v>
      </c>
      <c r="U11" s="389">
        <v>16047.950999999995</v>
      </c>
      <c r="V11" s="385">
        <v>2501.7129999999993</v>
      </c>
      <c r="W11" s="386">
        <v>2492.6270000000004</v>
      </c>
      <c r="X11" s="385">
        <v>251.67699999999996</v>
      </c>
      <c r="Y11" s="387">
        <f>SUM(U11:X11)</f>
        <v>21293.967999999993</v>
      </c>
      <c r="Z11" s="391">
        <f>IF(ISERROR(S11/Y11-1),"         /0",IF(S11/Y11&gt;5,"  *  ",(S11/Y11-1)))</f>
        <v>0.014950571917831557</v>
      </c>
    </row>
    <row r="12" spans="1:26" ht="21.75" customHeight="1">
      <c r="A12" s="432" t="s">
        <v>396</v>
      </c>
      <c r="B12" s="433" t="s">
        <v>397</v>
      </c>
      <c r="C12" s="384">
        <v>166.444</v>
      </c>
      <c r="D12" s="385">
        <v>459.787</v>
      </c>
      <c r="E12" s="386">
        <v>0</v>
      </c>
      <c r="F12" s="385">
        <v>0.08</v>
      </c>
      <c r="G12" s="387">
        <f>SUM(C12:F12)</f>
        <v>626.311</v>
      </c>
      <c r="H12" s="388">
        <f>G12/$G$9</f>
        <v>0.01225477357898437</v>
      </c>
      <c r="I12" s="389">
        <v>176.84</v>
      </c>
      <c r="J12" s="385">
        <v>502.102</v>
      </c>
      <c r="K12" s="386">
        <v>0.1</v>
      </c>
      <c r="L12" s="385">
        <v>0.4</v>
      </c>
      <c r="M12" s="387">
        <f>SUM(I12:L12)</f>
        <v>679.442</v>
      </c>
      <c r="N12" s="390">
        <f t="shared" si="3"/>
        <v>-0.07819799188157339</v>
      </c>
      <c r="O12" s="384">
        <v>372.31699999999995</v>
      </c>
      <c r="P12" s="385">
        <v>1181.2569999999998</v>
      </c>
      <c r="Q12" s="386">
        <v>0.1</v>
      </c>
      <c r="R12" s="385">
        <v>0.08</v>
      </c>
      <c r="S12" s="387">
        <f>SUM(O12:R12)</f>
        <v>1553.7539999999997</v>
      </c>
      <c r="T12" s="388">
        <f>S12/$S$9</f>
        <v>0.0101521748117478</v>
      </c>
      <c r="U12" s="389">
        <v>469.265</v>
      </c>
      <c r="V12" s="385">
        <v>1206.4769999999999</v>
      </c>
      <c r="W12" s="386">
        <v>2.1</v>
      </c>
      <c r="X12" s="385">
        <v>0.4</v>
      </c>
      <c r="Y12" s="387">
        <f>SUM(U12:X12)</f>
        <v>1678.2419999999997</v>
      </c>
      <c r="Z12" s="391">
        <f>IF(ISERROR(S12/Y12-1),"         /0",IF(S12/Y12&gt;5,"  *  ",(S12/Y12-1)))</f>
        <v>-0.07417762158258467</v>
      </c>
    </row>
    <row r="13" spans="1:26" ht="21.75" customHeight="1">
      <c r="A13" s="432" t="s">
        <v>400</v>
      </c>
      <c r="B13" s="433" t="s">
        <v>401</v>
      </c>
      <c r="C13" s="384">
        <v>207.236</v>
      </c>
      <c r="D13" s="385">
        <v>396.63800000000003</v>
      </c>
      <c r="E13" s="386">
        <v>0.775</v>
      </c>
      <c r="F13" s="385">
        <v>0.363</v>
      </c>
      <c r="G13" s="387">
        <f>SUM(C13:F13)</f>
        <v>605.0120000000001</v>
      </c>
      <c r="H13" s="388">
        <f>G13/$G$9</f>
        <v>0.011838024675550151</v>
      </c>
      <c r="I13" s="389">
        <v>42.263999999999996</v>
      </c>
      <c r="J13" s="385">
        <v>373.179</v>
      </c>
      <c r="K13" s="386">
        <v>23.659</v>
      </c>
      <c r="L13" s="385">
        <v>0.37</v>
      </c>
      <c r="M13" s="387">
        <f>SUM(I13:L13)</f>
        <v>439.472</v>
      </c>
      <c r="N13" s="390">
        <f t="shared" si="3"/>
        <v>0.3766792878727201</v>
      </c>
      <c r="O13" s="384">
        <v>393.358</v>
      </c>
      <c r="P13" s="385">
        <v>726.8</v>
      </c>
      <c r="Q13" s="386">
        <v>1.165</v>
      </c>
      <c r="R13" s="385">
        <v>0.5429999999999999</v>
      </c>
      <c r="S13" s="387">
        <f>SUM(O13:R13)</f>
        <v>1121.8659999999998</v>
      </c>
      <c r="T13" s="388">
        <f>S13/$S$9</f>
        <v>0.007330233580963433</v>
      </c>
      <c r="U13" s="389">
        <v>166.191</v>
      </c>
      <c r="V13" s="385">
        <v>737.226</v>
      </c>
      <c r="W13" s="386">
        <v>24.509</v>
      </c>
      <c r="X13" s="385">
        <v>0.774</v>
      </c>
      <c r="Y13" s="387">
        <f>SUM(U13:X13)</f>
        <v>928.7</v>
      </c>
      <c r="Z13" s="391">
        <f>IF(ISERROR(S13/Y13-1),"         /0",IF(S13/Y13&gt;5,"  *  ",(S13/Y13-1)))</f>
        <v>0.20799612361365316</v>
      </c>
    </row>
    <row r="14" spans="1:26" ht="21.75" customHeight="1" thickBot="1">
      <c r="A14" s="434" t="s">
        <v>51</v>
      </c>
      <c r="B14" s="435"/>
      <c r="C14" s="436">
        <v>17.459</v>
      </c>
      <c r="D14" s="437">
        <v>42.438</v>
      </c>
      <c r="E14" s="438">
        <v>0.08299999999999999</v>
      </c>
      <c r="F14" s="437">
        <v>0.05</v>
      </c>
      <c r="G14" s="439">
        <f t="shared" si="0"/>
        <v>60.03</v>
      </c>
      <c r="H14" s="440">
        <f t="shared" si="1"/>
        <v>0.0011745826880677995</v>
      </c>
      <c r="I14" s="441">
        <v>19.994</v>
      </c>
      <c r="J14" s="437">
        <v>17.674</v>
      </c>
      <c r="K14" s="438">
        <v>0.55</v>
      </c>
      <c r="L14" s="437">
        <v>0.585</v>
      </c>
      <c r="M14" s="439">
        <f t="shared" si="2"/>
        <v>38.803</v>
      </c>
      <c r="N14" s="442">
        <f t="shared" si="3"/>
        <v>0.54704533154653</v>
      </c>
      <c r="O14" s="436">
        <v>89.161</v>
      </c>
      <c r="P14" s="437">
        <v>113.67500000000001</v>
      </c>
      <c r="Q14" s="438">
        <v>0.846</v>
      </c>
      <c r="R14" s="437">
        <v>25.750999999999998</v>
      </c>
      <c r="S14" s="439">
        <f t="shared" si="4"/>
        <v>229.43300000000002</v>
      </c>
      <c r="T14" s="440">
        <f t="shared" si="5"/>
        <v>0.0014991072741140064</v>
      </c>
      <c r="U14" s="441">
        <v>69.22300000000001</v>
      </c>
      <c r="V14" s="437">
        <v>60.806</v>
      </c>
      <c r="W14" s="438">
        <v>2.1250000000000004</v>
      </c>
      <c r="X14" s="437">
        <v>0.7899999999999999</v>
      </c>
      <c r="Y14" s="439">
        <f t="shared" si="6"/>
        <v>132.944</v>
      </c>
      <c r="Z14" s="443">
        <f>IF(ISERROR(S14/Y14-1),"         /0",IF(S14/Y14&gt;5,"  *  ",(S14/Y14-1)))</f>
        <v>0.7257867974485501</v>
      </c>
    </row>
    <row r="15" spans="1:2" ht="8.25" customHeight="1" thickTop="1">
      <c r="A15" s="113"/>
      <c r="B15" s="113"/>
    </row>
    <row r="16" spans="1:2" ht="15">
      <c r="A16" s="113" t="s">
        <v>137</v>
      </c>
      <c r="B16" s="113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5:Z65536 N15:N65536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5" t="s">
        <v>26</v>
      </c>
      <c r="O1" s="565"/>
    </row>
    <row r="2" ht="5.25" customHeight="1"/>
    <row r="3" ht="4.5" customHeight="1" thickBot="1"/>
    <row r="4" spans="1:15" ht="13.5" customHeight="1" thickTop="1">
      <c r="A4" s="571" t="s">
        <v>25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75" customHeight="1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6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62" t="s">
        <v>24</v>
      </c>
      <c r="D7" s="563"/>
      <c r="E7" s="564"/>
      <c r="F7" s="558" t="s">
        <v>23</v>
      </c>
      <c r="G7" s="559"/>
      <c r="H7" s="559"/>
      <c r="I7" s="559"/>
      <c r="J7" s="559"/>
      <c r="K7" s="559"/>
      <c r="L7" s="559"/>
      <c r="M7" s="559"/>
      <c r="N7" s="559"/>
      <c r="O7" s="566" t="s">
        <v>22</v>
      </c>
    </row>
    <row r="8" spans="1:15" ht="3.75" customHeight="1" thickBot="1">
      <c r="A8" s="78"/>
      <c r="B8" s="77"/>
      <c r="C8" s="76"/>
      <c r="D8" s="75"/>
      <c r="E8" s="74"/>
      <c r="F8" s="560"/>
      <c r="G8" s="561"/>
      <c r="H8" s="561"/>
      <c r="I8" s="561"/>
      <c r="J8" s="561"/>
      <c r="K8" s="561"/>
      <c r="L8" s="561"/>
      <c r="M8" s="561"/>
      <c r="N8" s="561"/>
      <c r="O8" s="567"/>
    </row>
    <row r="9" spans="1:15" ht="21.75" customHeight="1" thickBot="1" thickTop="1">
      <c r="A9" s="580" t="s">
        <v>21</v>
      </c>
      <c r="B9" s="581"/>
      <c r="C9" s="582" t="s">
        <v>20</v>
      </c>
      <c r="D9" s="584" t="s">
        <v>19</v>
      </c>
      <c r="E9" s="569" t="s">
        <v>15</v>
      </c>
      <c r="F9" s="562" t="s">
        <v>20</v>
      </c>
      <c r="G9" s="563"/>
      <c r="H9" s="563"/>
      <c r="I9" s="562" t="s">
        <v>19</v>
      </c>
      <c r="J9" s="563"/>
      <c r="K9" s="564"/>
      <c r="L9" s="87" t="s">
        <v>18</v>
      </c>
      <c r="M9" s="86"/>
      <c r="N9" s="86"/>
      <c r="O9" s="567"/>
    </row>
    <row r="10" spans="1:15" s="67" customFormat="1" ht="18.75" customHeight="1" thickBot="1">
      <c r="A10" s="73"/>
      <c r="B10" s="72"/>
      <c r="C10" s="583"/>
      <c r="D10" s="585"/>
      <c r="E10" s="570"/>
      <c r="F10" s="70" t="s">
        <v>17</v>
      </c>
      <c r="G10" s="69" t="s">
        <v>16</v>
      </c>
      <c r="H10" s="68" t="s">
        <v>15</v>
      </c>
      <c r="I10" s="70" t="s">
        <v>17</v>
      </c>
      <c r="J10" s="69" t="s">
        <v>16</v>
      </c>
      <c r="K10" s="71" t="s">
        <v>15</v>
      </c>
      <c r="L10" s="70" t="s">
        <v>17</v>
      </c>
      <c r="M10" s="273" t="s">
        <v>16</v>
      </c>
      <c r="N10" s="71" t="s">
        <v>15</v>
      </c>
      <c r="O10" s="568"/>
    </row>
    <row r="11" spans="1:15" s="65" customFormat="1" ht="18.75" customHeight="1" thickTop="1">
      <c r="A11" s="577">
        <v>2016</v>
      </c>
      <c r="B11" s="335" t="s">
        <v>5</v>
      </c>
      <c r="C11" s="302">
        <v>1941690</v>
      </c>
      <c r="D11" s="303">
        <v>78299</v>
      </c>
      <c r="E11" s="255">
        <f aca="true" t="shared" si="0" ref="E11:E24">D11+C11</f>
        <v>2019989</v>
      </c>
      <c r="F11" s="302">
        <v>540371</v>
      </c>
      <c r="G11" s="304">
        <v>513548</v>
      </c>
      <c r="H11" s="305">
        <f aca="true" t="shared" si="1" ref="H11:H22">G11+F11</f>
        <v>1053919</v>
      </c>
      <c r="I11" s="306">
        <v>7538</v>
      </c>
      <c r="J11" s="307">
        <v>5677</v>
      </c>
      <c r="K11" s="308">
        <f aca="true" t="shared" si="2" ref="K11:K22">J11+I11</f>
        <v>13215</v>
      </c>
      <c r="L11" s="309">
        <f aca="true" t="shared" si="3" ref="L11:L24">I11+F11</f>
        <v>547909</v>
      </c>
      <c r="M11" s="310">
        <f aca="true" t="shared" si="4" ref="M11:M24">J11+G11</f>
        <v>519225</v>
      </c>
      <c r="N11" s="285">
        <f aca="true" t="shared" si="5" ref="N11:N24">K11+H11</f>
        <v>1067134</v>
      </c>
      <c r="O11" s="66">
        <f aca="true" t="shared" si="6" ref="O11:O24">N11+E11</f>
        <v>3087123</v>
      </c>
    </row>
    <row r="12" spans="1:15" ht="18.75" customHeight="1">
      <c r="A12" s="578"/>
      <c r="B12" s="335" t="s">
        <v>4</v>
      </c>
      <c r="C12" s="52">
        <v>1737328</v>
      </c>
      <c r="D12" s="61">
        <v>63180</v>
      </c>
      <c r="E12" s="256">
        <f t="shared" si="0"/>
        <v>1800508</v>
      </c>
      <c r="F12" s="52">
        <v>434132</v>
      </c>
      <c r="G12" s="50">
        <v>399361</v>
      </c>
      <c r="H12" s="56">
        <f t="shared" si="1"/>
        <v>833493</v>
      </c>
      <c r="I12" s="59">
        <v>2462</v>
      </c>
      <c r="J12" s="58">
        <v>1323</v>
      </c>
      <c r="K12" s="57">
        <f t="shared" si="2"/>
        <v>3785</v>
      </c>
      <c r="L12" s="240">
        <f t="shared" si="3"/>
        <v>436594</v>
      </c>
      <c r="M12" s="274">
        <f t="shared" si="4"/>
        <v>400684</v>
      </c>
      <c r="N12" s="286">
        <f t="shared" si="5"/>
        <v>837278</v>
      </c>
      <c r="O12" s="55">
        <f t="shared" si="6"/>
        <v>2637786</v>
      </c>
    </row>
    <row r="13" spans="1:15" ht="18.75" customHeight="1">
      <c r="A13" s="578"/>
      <c r="B13" s="335" t="s">
        <v>3</v>
      </c>
      <c r="C13" s="52">
        <v>1867326</v>
      </c>
      <c r="D13" s="61">
        <v>64780</v>
      </c>
      <c r="E13" s="256">
        <f t="shared" si="0"/>
        <v>1932106</v>
      </c>
      <c r="F13" s="52">
        <v>489132</v>
      </c>
      <c r="G13" s="50">
        <v>452820</v>
      </c>
      <c r="H13" s="56">
        <f t="shared" si="1"/>
        <v>941952</v>
      </c>
      <c r="I13" s="240">
        <v>3732</v>
      </c>
      <c r="J13" s="58">
        <v>2099</v>
      </c>
      <c r="K13" s="57">
        <f t="shared" si="2"/>
        <v>5831</v>
      </c>
      <c r="L13" s="240">
        <f t="shared" si="3"/>
        <v>492864</v>
      </c>
      <c r="M13" s="274">
        <f t="shared" si="4"/>
        <v>454919</v>
      </c>
      <c r="N13" s="286">
        <f t="shared" si="5"/>
        <v>947783</v>
      </c>
      <c r="O13" s="55">
        <f t="shared" si="6"/>
        <v>2879889</v>
      </c>
    </row>
    <row r="14" spans="1:15" ht="18.75" customHeight="1">
      <c r="A14" s="578"/>
      <c r="B14" s="335" t="s">
        <v>14</v>
      </c>
      <c r="C14" s="52">
        <v>1733551</v>
      </c>
      <c r="D14" s="61">
        <v>46174</v>
      </c>
      <c r="E14" s="256">
        <f t="shared" si="0"/>
        <v>1779725</v>
      </c>
      <c r="F14" s="52">
        <v>429288</v>
      </c>
      <c r="G14" s="50">
        <v>404527</v>
      </c>
      <c r="H14" s="56">
        <f t="shared" si="1"/>
        <v>833815</v>
      </c>
      <c r="I14" s="59">
        <v>215</v>
      </c>
      <c r="J14" s="58">
        <v>499</v>
      </c>
      <c r="K14" s="57">
        <f t="shared" si="2"/>
        <v>714</v>
      </c>
      <c r="L14" s="240">
        <f t="shared" si="3"/>
        <v>429503</v>
      </c>
      <c r="M14" s="274">
        <f t="shared" si="4"/>
        <v>405026</v>
      </c>
      <c r="N14" s="286">
        <f t="shared" si="5"/>
        <v>834529</v>
      </c>
      <c r="O14" s="55">
        <f t="shared" si="6"/>
        <v>2614254</v>
      </c>
    </row>
    <row r="15" spans="1:15" s="65" customFormat="1" ht="18.75" customHeight="1">
      <c r="A15" s="578"/>
      <c r="B15" s="335" t="s">
        <v>13</v>
      </c>
      <c r="C15" s="52">
        <v>1881110</v>
      </c>
      <c r="D15" s="61">
        <v>57515</v>
      </c>
      <c r="E15" s="256">
        <f t="shared" si="0"/>
        <v>1938625</v>
      </c>
      <c r="F15" s="52">
        <v>465961</v>
      </c>
      <c r="G15" s="50">
        <v>433249</v>
      </c>
      <c r="H15" s="56">
        <f t="shared" si="1"/>
        <v>899210</v>
      </c>
      <c r="I15" s="59">
        <v>419</v>
      </c>
      <c r="J15" s="58">
        <v>267</v>
      </c>
      <c r="K15" s="57">
        <f t="shared" si="2"/>
        <v>686</v>
      </c>
      <c r="L15" s="240">
        <f t="shared" si="3"/>
        <v>466380</v>
      </c>
      <c r="M15" s="274">
        <f t="shared" si="4"/>
        <v>433516</v>
      </c>
      <c r="N15" s="286">
        <f t="shared" si="5"/>
        <v>899896</v>
      </c>
      <c r="O15" s="55">
        <f t="shared" si="6"/>
        <v>2838521</v>
      </c>
    </row>
    <row r="16" spans="1:15" s="252" customFormat="1" ht="18.75" customHeight="1">
      <c r="A16" s="578"/>
      <c r="B16" s="336" t="s">
        <v>12</v>
      </c>
      <c r="C16" s="52">
        <v>1978742</v>
      </c>
      <c r="D16" s="61">
        <v>67416</v>
      </c>
      <c r="E16" s="256">
        <f t="shared" si="0"/>
        <v>2046158</v>
      </c>
      <c r="F16" s="52">
        <v>521882</v>
      </c>
      <c r="G16" s="50">
        <v>488339</v>
      </c>
      <c r="H16" s="56">
        <f t="shared" si="1"/>
        <v>1010221</v>
      </c>
      <c r="I16" s="59">
        <v>820</v>
      </c>
      <c r="J16" s="58">
        <v>647</v>
      </c>
      <c r="K16" s="57">
        <f t="shared" si="2"/>
        <v>1467</v>
      </c>
      <c r="L16" s="240">
        <f t="shared" si="3"/>
        <v>522702</v>
      </c>
      <c r="M16" s="274">
        <f t="shared" si="4"/>
        <v>488986</v>
      </c>
      <c r="N16" s="286">
        <f t="shared" si="5"/>
        <v>1011688</v>
      </c>
      <c r="O16" s="55">
        <f t="shared" si="6"/>
        <v>3057846</v>
      </c>
    </row>
    <row r="17" spans="1:15" s="265" customFormat="1" ht="18.75" customHeight="1">
      <c r="A17" s="578"/>
      <c r="B17" s="335" t="s">
        <v>11</v>
      </c>
      <c r="C17" s="52">
        <v>2040378</v>
      </c>
      <c r="D17" s="61">
        <v>68740</v>
      </c>
      <c r="E17" s="256">
        <f t="shared" si="0"/>
        <v>2109118</v>
      </c>
      <c r="F17" s="52">
        <v>522398</v>
      </c>
      <c r="G17" s="50">
        <v>585869</v>
      </c>
      <c r="H17" s="56">
        <f t="shared" si="1"/>
        <v>1108267</v>
      </c>
      <c r="I17" s="59">
        <v>1351</v>
      </c>
      <c r="J17" s="58">
        <v>1299</v>
      </c>
      <c r="K17" s="57">
        <f t="shared" si="2"/>
        <v>2650</v>
      </c>
      <c r="L17" s="240">
        <f t="shared" si="3"/>
        <v>523749</v>
      </c>
      <c r="M17" s="274">
        <f t="shared" si="4"/>
        <v>587168</v>
      </c>
      <c r="N17" s="286">
        <f t="shared" si="5"/>
        <v>1110917</v>
      </c>
      <c r="O17" s="55">
        <f t="shared" si="6"/>
        <v>3220035</v>
      </c>
    </row>
    <row r="18" spans="1:15" s="272" customFormat="1" ht="18.75" customHeight="1">
      <c r="A18" s="578"/>
      <c r="B18" s="335" t="s">
        <v>10</v>
      </c>
      <c r="C18" s="52">
        <v>2004188</v>
      </c>
      <c r="D18" s="61">
        <v>62894</v>
      </c>
      <c r="E18" s="256">
        <f t="shared" si="0"/>
        <v>2067082</v>
      </c>
      <c r="F18" s="52">
        <v>551517</v>
      </c>
      <c r="G18" s="50">
        <v>516722</v>
      </c>
      <c r="H18" s="56">
        <f t="shared" si="1"/>
        <v>1068239</v>
      </c>
      <c r="I18" s="59">
        <v>585</v>
      </c>
      <c r="J18" s="58">
        <v>437</v>
      </c>
      <c r="K18" s="57">
        <f t="shared" si="2"/>
        <v>1022</v>
      </c>
      <c r="L18" s="240">
        <f t="shared" si="3"/>
        <v>552102</v>
      </c>
      <c r="M18" s="274">
        <f t="shared" si="4"/>
        <v>517159</v>
      </c>
      <c r="N18" s="286">
        <f t="shared" si="5"/>
        <v>1069261</v>
      </c>
      <c r="O18" s="55">
        <f t="shared" si="6"/>
        <v>3136343</v>
      </c>
    </row>
    <row r="19" spans="1:15" ht="18.75" customHeight="1">
      <c r="A19" s="578"/>
      <c r="B19" s="335" t="s">
        <v>9</v>
      </c>
      <c r="C19" s="52">
        <v>1927417</v>
      </c>
      <c r="D19" s="61">
        <v>62716</v>
      </c>
      <c r="E19" s="256">
        <f t="shared" si="0"/>
        <v>1990133</v>
      </c>
      <c r="F19" s="52">
        <v>487389</v>
      </c>
      <c r="G19" s="50">
        <v>453667</v>
      </c>
      <c r="H19" s="56">
        <f t="shared" si="1"/>
        <v>941056</v>
      </c>
      <c r="I19" s="59">
        <v>442</v>
      </c>
      <c r="J19" s="58">
        <v>353</v>
      </c>
      <c r="K19" s="57">
        <f t="shared" si="2"/>
        <v>795</v>
      </c>
      <c r="L19" s="240">
        <f t="shared" si="3"/>
        <v>487831</v>
      </c>
      <c r="M19" s="274">
        <f t="shared" si="4"/>
        <v>454020</v>
      </c>
      <c r="N19" s="286">
        <f t="shared" si="5"/>
        <v>941851</v>
      </c>
      <c r="O19" s="55">
        <f t="shared" si="6"/>
        <v>2931984</v>
      </c>
    </row>
    <row r="20" spans="1:15" s="281" customFormat="1" ht="18.75" customHeight="1">
      <c r="A20" s="578"/>
      <c r="B20" s="335" t="s">
        <v>8</v>
      </c>
      <c r="C20" s="52">
        <v>2040000</v>
      </c>
      <c r="D20" s="61">
        <v>69125</v>
      </c>
      <c r="E20" s="256">
        <f t="shared" si="0"/>
        <v>2109125</v>
      </c>
      <c r="F20" s="52">
        <v>495497</v>
      </c>
      <c r="G20" s="50">
        <v>503349</v>
      </c>
      <c r="H20" s="56">
        <f t="shared" si="1"/>
        <v>998846</v>
      </c>
      <c r="I20" s="59">
        <v>1690</v>
      </c>
      <c r="J20" s="58">
        <v>1889</v>
      </c>
      <c r="K20" s="57">
        <f t="shared" si="2"/>
        <v>3579</v>
      </c>
      <c r="L20" s="240">
        <f t="shared" si="3"/>
        <v>497187</v>
      </c>
      <c r="M20" s="274">
        <f t="shared" si="4"/>
        <v>505238</v>
      </c>
      <c r="N20" s="286">
        <f t="shared" si="5"/>
        <v>1002425</v>
      </c>
      <c r="O20" s="55">
        <f t="shared" si="6"/>
        <v>3111550</v>
      </c>
    </row>
    <row r="21" spans="1:15" s="54" customFormat="1" ht="18.75" customHeight="1">
      <c r="A21" s="578"/>
      <c r="B21" s="335" t="s">
        <v>7</v>
      </c>
      <c r="C21" s="52">
        <v>1967925</v>
      </c>
      <c r="D21" s="61">
        <v>71460</v>
      </c>
      <c r="E21" s="256">
        <f t="shared" si="0"/>
        <v>2039385</v>
      </c>
      <c r="F21" s="52">
        <v>477852</v>
      </c>
      <c r="G21" s="50">
        <v>483765</v>
      </c>
      <c r="H21" s="56">
        <f t="shared" si="1"/>
        <v>961617</v>
      </c>
      <c r="I21" s="59">
        <v>1452</v>
      </c>
      <c r="J21" s="58">
        <v>1198</v>
      </c>
      <c r="K21" s="57">
        <f t="shared" si="2"/>
        <v>2650</v>
      </c>
      <c r="L21" s="240">
        <f t="shared" si="3"/>
        <v>479304</v>
      </c>
      <c r="M21" s="274">
        <f t="shared" si="4"/>
        <v>484963</v>
      </c>
      <c r="N21" s="286">
        <f t="shared" si="5"/>
        <v>964267</v>
      </c>
      <c r="O21" s="55">
        <f t="shared" si="6"/>
        <v>3003652</v>
      </c>
    </row>
    <row r="22" spans="1:15" ht="18.75" customHeight="1" thickBot="1">
      <c r="A22" s="579"/>
      <c r="B22" s="335" t="s">
        <v>6</v>
      </c>
      <c r="C22" s="52">
        <v>2058913</v>
      </c>
      <c r="D22" s="61">
        <v>76954</v>
      </c>
      <c r="E22" s="256">
        <f t="shared" si="0"/>
        <v>2135867</v>
      </c>
      <c r="F22" s="52">
        <v>527926</v>
      </c>
      <c r="G22" s="50">
        <v>584421</v>
      </c>
      <c r="H22" s="56">
        <f t="shared" si="1"/>
        <v>1112347</v>
      </c>
      <c r="I22" s="59">
        <v>2994</v>
      </c>
      <c r="J22" s="58">
        <v>3245</v>
      </c>
      <c r="K22" s="57">
        <f t="shared" si="2"/>
        <v>6239</v>
      </c>
      <c r="L22" s="240">
        <f t="shared" si="3"/>
        <v>530920</v>
      </c>
      <c r="M22" s="274">
        <f t="shared" si="4"/>
        <v>587666</v>
      </c>
      <c r="N22" s="286">
        <f t="shared" si="5"/>
        <v>1118586</v>
      </c>
      <c r="O22" s="55">
        <f t="shared" si="6"/>
        <v>3254453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4"/>
        <v>0</v>
      </c>
      <c r="N23" s="287">
        <f t="shared" si="5"/>
        <v>0</v>
      </c>
      <c r="O23" s="36">
        <f t="shared" si="6"/>
        <v>0</v>
      </c>
    </row>
    <row r="24" spans="1:15" ht="19.5" customHeight="1">
      <c r="A24" s="339">
        <v>2017</v>
      </c>
      <c r="B24" s="338" t="s">
        <v>5</v>
      </c>
      <c r="C24" s="52">
        <v>2003813</v>
      </c>
      <c r="D24" s="61">
        <v>73533</v>
      </c>
      <c r="E24" s="256">
        <f t="shared" si="0"/>
        <v>2077346</v>
      </c>
      <c r="F24" s="60">
        <v>563580</v>
      </c>
      <c r="G24" s="50">
        <v>548420</v>
      </c>
      <c r="H24" s="56">
        <f>G24+F24</f>
        <v>1112000</v>
      </c>
      <c r="I24" s="59">
        <v>2837</v>
      </c>
      <c r="J24" s="58">
        <v>3208</v>
      </c>
      <c r="K24" s="57">
        <f>J24+I24</f>
        <v>6045</v>
      </c>
      <c r="L24" s="240">
        <f t="shared" si="3"/>
        <v>566417</v>
      </c>
      <c r="M24" s="274">
        <f t="shared" si="4"/>
        <v>551628</v>
      </c>
      <c r="N24" s="286">
        <f t="shared" si="5"/>
        <v>1118045</v>
      </c>
      <c r="O24" s="55">
        <f t="shared" si="6"/>
        <v>3195391</v>
      </c>
    </row>
    <row r="25" spans="1:15" ht="19.5" customHeight="1">
      <c r="A25" s="339"/>
      <c r="B25" s="338" t="s">
        <v>4</v>
      </c>
      <c r="C25" s="52">
        <v>1732756</v>
      </c>
      <c r="D25" s="61">
        <v>59977</v>
      </c>
      <c r="E25" s="256">
        <f>D25+C25</f>
        <v>1792733</v>
      </c>
      <c r="F25" s="60">
        <v>437567</v>
      </c>
      <c r="G25" s="50">
        <v>429472</v>
      </c>
      <c r="H25" s="56">
        <f>G25+F25</f>
        <v>867039</v>
      </c>
      <c r="I25" s="59">
        <v>280</v>
      </c>
      <c r="J25" s="58">
        <v>274</v>
      </c>
      <c r="K25" s="57">
        <f>J25+I25</f>
        <v>554</v>
      </c>
      <c r="L25" s="240">
        <f aca="true" t="shared" si="7" ref="L25:N26">I25+F25</f>
        <v>437847</v>
      </c>
      <c r="M25" s="274">
        <f t="shared" si="7"/>
        <v>429746</v>
      </c>
      <c r="N25" s="286">
        <f t="shared" si="7"/>
        <v>867593</v>
      </c>
      <c r="O25" s="55">
        <f>N25+E25</f>
        <v>2660326</v>
      </c>
    </row>
    <row r="26" spans="1:15" ht="19.5" customHeight="1" thickBot="1">
      <c r="A26" s="339"/>
      <c r="B26" s="338" t="s">
        <v>3</v>
      </c>
      <c r="C26" s="52">
        <v>1924243</v>
      </c>
      <c r="D26" s="61">
        <v>61131</v>
      </c>
      <c r="E26" s="256">
        <f>D26+C26</f>
        <v>1985374</v>
      </c>
      <c r="F26" s="60">
        <v>491536</v>
      </c>
      <c r="G26" s="50">
        <v>445247</v>
      </c>
      <c r="H26" s="56">
        <f>G26+F26</f>
        <v>936783</v>
      </c>
      <c r="I26" s="59">
        <v>262</v>
      </c>
      <c r="J26" s="58">
        <v>139</v>
      </c>
      <c r="K26" s="57">
        <f>J26+I26</f>
        <v>401</v>
      </c>
      <c r="L26" s="240">
        <f t="shared" si="7"/>
        <v>491798</v>
      </c>
      <c r="M26" s="274">
        <f t="shared" si="7"/>
        <v>445386</v>
      </c>
      <c r="N26" s="286">
        <f t="shared" si="7"/>
        <v>937184</v>
      </c>
      <c r="O26" s="55">
        <f>N26+E26</f>
        <v>2922558</v>
      </c>
    </row>
    <row r="27" spans="1:15" ht="18" customHeight="1">
      <c r="A27" s="53" t="s">
        <v>2</v>
      </c>
      <c r="B27" s="41"/>
      <c r="C27" s="40"/>
      <c r="D27" s="39"/>
      <c r="E27" s="258"/>
      <c r="F27" s="40"/>
      <c r="G27" s="39"/>
      <c r="H27" s="38"/>
      <c r="I27" s="40"/>
      <c r="J27" s="39"/>
      <c r="K27" s="38"/>
      <c r="L27" s="85"/>
      <c r="M27" s="275"/>
      <c r="N27" s="287"/>
      <c r="O27" s="36"/>
    </row>
    <row r="28" spans="1:15" ht="18" customHeight="1">
      <c r="A28" s="35" t="s">
        <v>150</v>
      </c>
      <c r="B28" s="48"/>
      <c r="C28" s="52">
        <f>SUM(C11:C13)</f>
        <v>5546344</v>
      </c>
      <c r="D28" s="50">
        <f aca="true" t="shared" si="8" ref="D28:O28">SUM(D11:D13)</f>
        <v>206259</v>
      </c>
      <c r="E28" s="259">
        <f t="shared" si="8"/>
        <v>5752603</v>
      </c>
      <c r="F28" s="52">
        <f t="shared" si="8"/>
        <v>1463635</v>
      </c>
      <c r="G28" s="50">
        <f t="shared" si="8"/>
        <v>1365729</v>
      </c>
      <c r="H28" s="51">
        <f t="shared" si="8"/>
        <v>2829364</v>
      </c>
      <c r="I28" s="52">
        <f t="shared" si="8"/>
        <v>13732</v>
      </c>
      <c r="J28" s="50">
        <f t="shared" si="8"/>
        <v>9099</v>
      </c>
      <c r="K28" s="51">
        <f t="shared" si="8"/>
        <v>22831</v>
      </c>
      <c r="L28" s="52">
        <f t="shared" si="8"/>
        <v>1477367</v>
      </c>
      <c r="M28" s="276">
        <f t="shared" si="8"/>
        <v>1374828</v>
      </c>
      <c r="N28" s="288">
        <f t="shared" si="8"/>
        <v>2852195</v>
      </c>
      <c r="O28" s="49">
        <f t="shared" si="8"/>
        <v>8604798</v>
      </c>
    </row>
    <row r="29" spans="1:15" ht="18" customHeight="1" thickBot="1">
      <c r="A29" s="35" t="s">
        <v>151</v>
      </c>
      <c r="B29" s="48"/>
      <c r="C29" s="47">
        <f>SUM(C24:C26)</f>
        <v>5660812</v>
      </c>
      <c r="D29" s="44">
        <f aca="true" t="shared" si="9" ref="D29:O29">SUM(D24:D26)</f>
        <v>194641</v>
      </c>
      <c r="E29" s="260">
        <f t="shared" si="9"/>
        <v>5855453</v>
      </c>
      <c r="F29" s="46">
        <f t="shared" si="9"/>
        <v>1492683</v>
      </c>
      <c r="G29" s="44">
        <f t="shared" si="9"/>
        <v>1423139</v>
      </c>
      <c r="H29" s="45">
        <f t="shared" si="9"/>
        <v>2915822</v>
      </c>
      <c r="I29" s="46">
        <f t="shared" si="9"/>
        <v>3379</v>
      </c>
      <c r="J29" s="44">
        <f t="shared" si="9"/>
        <v>3621</v>
      </c>
      <c r="K29" s="45">
        <f t="shared" si="9"/>
        <v>7000</v>
      </c>
      <c r="L29" s="46">
        <f t="shared" si="9"/>
        <v>1496062</v>
      </c>
      <c r="M29" s="277">
        <f t="shared" si="9"/>
        <v>1426760</v>
      </c>
      <c r="N29" s="289">
        <f t="shared" si="9"/>
        <v>2922822</v>
      </c>
      <c r="O29" s="43">
        <f t="shared" si="9"/>
        <v>8778275</v>
      </c>
    </row>
    <row r="30" spans="1:15" ht="17.25" customHeight="1">
      <c r="A30" s="42" t="s">
        <v>1</v>
      </c>
      <c r="B30" s="41"/>
      <c r="C30" s="40"/>
      <c r="D30" s="39"/>
      <c r="E30" s="261"/>
      <c r="F30" s="40"/>
      <c r="G30" s="39"/>
      <c r="H30" s="37"/>
      <c r="I30" s="40"/>
      <c r="J30" s="39"/>
      <c r="K30" s="38"/>
      <c r="L30" s="85"/>
      <c r="M30" s="275"/>
      <c r="N30" s="290"/>
      <c r="O30" s="36"/>
    </row>
    <row r="31" spans="1:15" ht="17.25" customHeight="1">
      <c r="A31" s="35" t="s">
        <v>152</v>
      </c>
      <c r="B31" s="34"/>
      <c r="C31" s="311">
        <f>(C26/C13-1)*100</f>
        <v>3.0480483857665996</v>
      </c>
      <c r="D31" s="312">
        <f aca="true" t="shared" si="10" ref="D31:O31">(D26/D13-1)*100</f>
        <v>-5.63291139240506</v>
      </c>
      <c r="E31" s="313">
        <f t="shared" si="10"/>
        <v>2.7569915936289213</v>
      </c>
      <c r="F31" s="311">
        <f t="shared" si="10"/>
        <v>0.49148287169924476</v>
      </c>
      <c r="G31" s="314">
        <f t="shared" si="10"/>
        <v>-1.6724084625237445</v>
      </c>
      <c r="H31" s="315">
        <f t="shared" si="10"/>
        <v>-0.548754076640845</v>
      </c>
      <c r="I31" s="316">
        <f t="shared" si="10"/>
        <v>-92.97963558413718</v>
      </c>
      <c r="J31" s="312">
        <f t="shared" si="10"/>
        <v>-93.37779895188186</v>
      </c>
      <c r="K31" s="317">
        <f t="shared" si="10"/>
        <v>-93.12296347110272</v>
      </c>
      <c r="L31" s="316">
        <f t="shared" si="10"/>
        <v>-0.21628684586417757</v>
      </c>
      <c r="M31" s="318">
        <f t="shared" si="10"/>
        <v>-2.0955378869644936</v>
      </c>
      <c r="N31" s="319">
        <f t="shared" si="10"/>
        <v>-1.1182939554729265</v>
      </c>
      <c r="O31" s="320">
        <f t="shared" si="10"/>
        <v>1.4816196040889018</v>
      </c>
    </row>
    <row r="32" spans="1:15" ht="7.5" customHeight="1" thickBot="1">
      <c r="A32" s="33"/>
      <c r="B32" s="32"/>
      <c r="C32" s="31"/>
      <c r="D32" s="30"/>
      <c r="E32" s="262"/>
      <c r="F32" s="29"/>
      <c r="G32" s="27"/>
      <c r="H32" s="26"/>
      <c r="I32" s="29"/>
      <c r="J32" s="27"/>
      <c r="K32" s="28"/>
      <c r="L32" s="29"/>
      <c r="M32" s="278"/>
      <c r="N32" s="291"/>
      <c r="O32" s="25"/>
    </row>
    <row r="33" spans="1:15" ht="17.25" customHeight="1">
      <c r="A33" s="24" t="s">
        <v>0</v>
      </c>
      <c r="B33" s="23"/>
      <c r="C33" s="22"/>
      <c r="D33" s="21"/>
      <c r="E33" s="263"/>
      <c r="F33" s="20"/>
      <c r="G33" s="18"/>
      <c r="H33" s="17"/>
      <c r="I33" s="20"/>
      <c r="J33" s="18"/>
      <c r="K33" s="19"/>
      <c r="L33" s="20"/>
      <c r="M33" s="279"/>
      <c r="N33" s="292"/>
      <c r="O33" s="16"/>
    </row>
    <row r="34" spans="1:15" ht="17.25" customHeight="1" thickBot="1">
      <c r="A34" s="299" t="s">
        <v>153</v>
      </c>
      <c r="B34" s="15"/>
      <c r="C34" s="14">
        <f aca="true" t="shared" si="11" ref="C34:O34">(C29/C28-1)*100</f>
        <v>2.0638460218118437</v>
      </c>
      <c r="D34" s="10">
        <f t="shared" si="11"/>
        <v>-5.6327239053810985</v>
      </c>
      <c r="E34" s="264">
        <f t="shared" si="11"/>
        <v>1.7878862838266452</v>
      </c>
      <c r="F34" s="14">
        <f t="shared" si="11"/>
        <v>1.9846478117836686</v>
      </c>
      <c r="G34" s="13">
        <f t="shared" si="11"/>
        <v>4.203615797863258</v>
      </c>
      <c r="H34" s="9">
        <f t="shared" si="11"/>
        <v>3.0557397351489657</v>
      </c>
      <c r="I34" s="12">
        <f t="shared" si="11"/>
        <v>-75.39324206233616</v>
      </c>
      <c r="J34" s="10">
        <f t="shared" si="11"/>
        <v>-60.204418067919555</v>
      </c>
      <c r="K34" s="11">
        <f t="shared" si="11"/>
        <v>-69.3399325478516</v>
      </c>
      <c r="L34" s="12">
        <f t="shared" si="11"/>
        <v>1.2654269386008998</v>
      </c>
      <c r="M34" s="280">
        <f t="shared" si="11"/>
        <v>3.7773452388226048</v>
      </c>
      <c r="N34" s="293">
        <f t="shared" si="11"/>
        <v>2.4762332168733137</v>
      </c>
      <c r="O34" s="8">
        <f t="shared" si="11"/>
        <v>2.0160496504392</v>
      </c>
    </row>
    <row r="35" spans="1:14" s="5" customFormat="1" ht="11.25" customHeight="1" thickTop="1">
      <c r="A35" s="84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144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P31:IV31 P34:IV34">
    <cfRule type="cellIs" priority="4" dxfId="91" operator="lessThan" stopIfTrue="1">
      <formula>0</formula>
    </cfRule>
  </conditionalFormatting>
  <conditionalFormatting sqref="A31:B31 A34:B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5" t="s">
        <v>26</v>
      </c>
      <c r="O1" s="565"/>
    </row>
    <row r="2" ht="5.25" customHeight="1"/>
    <row r="3" ht="4.5" customHeight="1" thickBot="1"/>
    <row r="4" spans="1:15" ht="13.5" customHeight="1" thickTop="1">
      <c r="A4" s="571" t="s">
        <v>30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3"/>
    </row>
    <row r="5" spans="1:15" ht="12.75" customHeight="1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6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62" t="s">
        <v>24</v>
      </c>
      <c r="D7" s="563"/>
      <c r="E7" s="564"/>
      <c r="F7" s="558" t="s">
        <v>23</v>
      </c>
      <c r="G7" s="559"/>
      <c r="H7" s="559"/>
      <c r="I7" s="559"/>
      <c r="J7" s="559"/>
      <c r="K7" s="559"/>
      <c r="L7" s="559"/>
      <c r="M7" s="559"/>
      <c r="N7" s="586"/>
      <c r="O7" s="566" t="s">
        <v>22</v>
      </c>
    </row>
    <row r="8" spans="1:15" ht="3.75" customHeight="1" thickBot="1">
      <c r="A8" s="78"/>
      <c r="B8" s="77"/>
      <c r="C8" s="76"/>
      <c r="D8" s="75"/>
      <c r="E8" s="74"/>
      <c r="F8" s="560"/>
      <c r="G8" s="561"/>
      <c r="H8" s="561"/>
      <c r="I8" s="561"/>
      <c r="J8" s="561"/>
      <c r="K8" s="561"/>
      <c r="L8" s="561"/>
      <c r="M8" s="561"/>
      <c r="N8" s="587"/>
      <c r="O8" s="567"/>
    </row>
    <row r="9" spans="1:15" ht="21.75" customHeight="1" thickBot="1" thickTop="1">
      <c r="A9" s="580" t="s">
        <v>21</v>
      </c>
      <c r="B9" s="581"/>
      <c r="C9" s="582" t="s">
        <v>20</v>
      </c>
      <c r="D9" s="584" t="s">
        <v>19</v>
      </c>
      <c r="E9" s="569" t="s">
        <v>15</v>
      </c>
      <c r="F9" s="562" t="s">
        <v>20</v>
      </c>
      <c r="G9" s="563"/>
      <c r="H9" s="563"/>
      <c r="I9" s="562" t="s">
        <v>19</v>
      </c>
      <c r="J9" s="563"/>
      <c r="K9" s="564"/>
      <c r="L9" s="87" t="s">
        <v>18</v>
      </c>
      <c r="M9" s="86"/>
      <c r="N9" s="86"/>
      <c r="O9" s="567"/>
    </row>
    <row r="10" spans="1:15" s="67" customFormat="1" ht="18.75" customHeight="1" thickBot="1">
      <c r="A10" s="73"/>
      <c r="B10" s="72"/>
      <c r="C10" s="583"/>
      <c r="D10" s="585"/>
      <c r="E10" s="570"/>
      <c r="F10" s="70" t="s">
        <v>29</v>
      </c>
      <c r="G10" s="69" t="s">
        <v>28</v>
      </c>
      <c r="H10" s="68" t="s">
        <v>15</v>
      </c>
      <c r="I10" s="70" t="s">
        <v>29</v>
      </c>
      <c r="J10" s="69" t="s">
        <v>28</v>
      </c>
      <c r="K10" s="71" t="s">
        <v>15</v>
      </c>
      <c r="L10" s="70" t="s">
        <v>29</v>
      </c>
      <c r="M10" s="273" t="s">
        <v>28</v>
      </c>
      <c r="N10" s="324" t="s">
        <v>15</v>
      </c>
      <c r="O10" s="568"/>
    </row>
    <row r="11" spans="1:15" s="65" customFormat="1" ht="18.75" customHeight="1" thickTop="1">
      <c r="A11" s="577">
        <v>2016</v>
      </c>
      <c r="B11" s="335" t="s">
        <v>5</v>
      </c>
      <c r="C11" s="302">
        <v>11421.194000000005</v>
      </c>
      <c r="D11" s="303">
        <v>1857.0699999999988</v>
      </c>
      <c r="E11" s="255">
        <f aca="true" t="shared" si="0" ref="E11:E24">D11+C11</f>
        <v>13278.264000000003</v>
      </c>
      <c r="F11" s="302">
        <v>26922.977000000003</v>
      </c>
      <c r="G11" s="304">
        <v>13568.128</v>
      </c>
      <c r="H11" s="305">
        <f aca="true" t="shared" si="1" ref="H11:H22">G11+F11</f>
        <v>40491.105</v>
      </c>
      <c r="I11" s="306">
        <v>7023.392970000001</v>
      </c>
      <c r="J11" s="307">
        <v>1404.214</v>
      </c>
      <c r="K11" s="308">
        <f aca="true" t="shared" si="2" ref="K11:K22">J11+I11</f>
        <v>8427.60697</v>
      </c>
      <c r="L11" s="309">
        <f aca="true" t="shared" si="3" ref="L11:N24">I11+F11</f>
        <v>33946.36997</v>
      </c>
      <c r="M11" s="310">
        <f t="shared" si="3"/>
        <v>14972.342</v>
      </c>
      <c r="N11" s="285">
        <f t="shared" si="3"/>
        <v>48918.711970000004</v>
      </c>
      <c r="O11" s="66">
        <f aca="true" t="shared" si="4" ref="O11:O24">N11+E11</f>
        <v>62196.97597000001</v>
      </c>
    </row>
    <row r="12" spans="1:15" ht="18.75" customHeight="1">
      <c r="A12" s="578"/>
      <c r="B12" s="335" t="s">
        <v>4</v>
      </c>
      <c r="C12" s="52">
        <v>11848.563000000007</v>
      </c>
      <c r="D12" s="61">
        <v>2141.458999999999</v>
      </c>
      <c r="E12" s="256">
        <f t="shared" si="0"/>
        <v>13990.022000000006</v>
      </c>
      <c r="F12" s="52">
        <v>25078.524000000005</v>
      </c>
      <c r="G12" s="50">
        <v>12695.67</v>
      </c>
      <c r="H12" s="56">
        <f t="shared" si="1"/>
        <v>37774.194</v>
      </c>
      <c r="I12" s="59">
        <v>5917.042</v>
      </c>
      <c r="J12" s="58">
        <v>1500.3120000000001</v>
      </c>
      <c r="K12" s="57">
        <f t="shared" si="2"/>
        <v>7417.354</v>
      </c>
      <c r="L12" s="240">
        <f t="shared" si="3"/>
        <v>30995.566000000006</v>
      </c>
      <c r="M12" s="274">
        <f t="shared" si="3"/>
        <v>14195.982</v>
      </c>
      <c r="N12" s="286">
        <f t="shared" si="3"/>
        <v>45191.548</v>
      </c>
      <c r="O12" s="55">
        <f t="shared" si="4"/>
        <v>59181.57000000001</v>
      </c>
    </row>
    <row r="13" spans="1:15" ht="18.75" customHeight="1">
      <c r="A13" s="578"/>
      <c r="B13" s="335" t="s">
        <v>3</v>
      </c>
      <c r="C13" s="52">
        <v>12806.842000000013</v>
      </c>
      <c r="D13" s="61">
        <v>2117.8229999999985</v>
      </c>
      <c r="E13" s="256">
        <f t="shared" si="0"/>
        <v>14924.665000000012</v>
      </c>
      <c r="F13" s="52">
        <v>26157.321999999996</v>
      </c>
      <c r="G13" s="50">
        <v>14364.148999999994</v>
      </c>
      <c r="H13" s="56">
        <f t="shared" si="1"/>
        <v>40521.47099999999</v>
      </c>
      <c r="I13" s="240">
        <v>6570.702</v>
      </c>
      <c r="J13" s="58">
        <v>2597.895</v>
      </c>
      <c r="K13" s="57">
        <f t="shared" si="2"/>
        <v>9168.597</v>
      </c>
      <c r="L13" s="240">
        <f t="shared" si="3"/>
        <v>32728.023999999998</v>
      </c>
      <c r="M13" s="274">
        <f t="shared" si="3"/>
        <v>16962.043999999994</v>
      </c>
      <c r="N13" s="286">
        <f t="shared" si="3"/>
        <v>49690.06799999999</v>
      </c>
      <c r="O13" s="55">
        <f t="shared" si="4"/>
        <v>64614.73300000001</v>
      </c>
    </row>
    <row r="14" spans="1:15" ht="18.75" customHeight="1">
      <c r="A14" s="578"/>
      <c r="B14" s="335" t="s">
        <v>14</v>
      </c>
      <c r="C14" s="52">
        <v>13783.882</v>
      </c>
      <c r="D14" s="61">
        <v>991.723999999999</v>
      </c>
      <c r="E14" s="256">
        <f t="shared" si="0"/>
        <v>14775.605999999998</v>
      </c>
      <c r="F14" s="52">
        <v>29695.89699999999</v>
      </c>
      <c r="G14" s="50">
        <v>13082.559999999998</v>
      </c>
      <c r="H14" s="56">
        <f t="shared" si="1"/>
        <v>42778.45699999999</v>
      </c>
      <c r="I14" s="59">
        <v>11710.678</v>
      </c>
      <c r="J14" s="58">
        <v>3475.231</v>
      </c>
      <c r="K14" s="57">
        <f t="shared" si="2"/>
        <v>15185.909</v>
      </c>
      <c r="L14" s="240">
        <f t="shared" si="3"/>
        <v>41406.57499999999</v>
      </c>
      <c r="M14" s="274">
        <f t="shared" si="3"/>
        <v>16557.790999999997</v>
      </c>
      <c r="N14" s="286">
        <f t="shared" si="3"/>
        <v>57964.36599999999</v>
      </c>
      <c r="O14" s="55">
        <f t="shared" si="4"/>
        <v>72739.97199999998</v>
      </c>
    </row>
    <row r="15" spans="1:15" s="65" customFormat="1" ht="18.75" customHeight="1">
      <c r="A15" s="578"/>
      <c r="B15" s="335" t="s">
        <v>13</v>
      </c>
      <c r="C15" s="52">
        <v>12638.630000000001</v>
      </c>
      <c r="D15" s="61">
        <v>885.798</v>
      </c>
      <c r="E15" s="256">
        <f t="shared" si="0"/>
        <v>13524.428000000002</v>
      </c>
      <c r="F15" s="52">
        <v>25363.291999999998</v>
      </c>
      <c r="G15" s="50">
        <v>13478.010999999995</v>
      </c>
      <c r="H15" s="56">
        <f t="shared" si="1"/>
        <v>38841.30299999999</v>
      </c>
      <c r="I15" s="59">
        <v>6423.654</v>
      </c>
      <c r="J15" s="58">
        <v>2661.1779999999994</v>
      </c>
      <c r="K15" s="57">
        <f t="shared" si="2"/>
        <v>9084.832</v>
      </c>
      <c r="L15" s="240">
        <f t="shared" si="3"/>
        <v>31786.945999999996</v>
      </c>
      <c r="M15" s="274">
        <f t="shared" si="3"/>
        <v>16139.188999999995</v>
      </c>
      <c r="N15" s="286">
        <f t="shared" si="3"/>
        <v>47926.134999999995</v>
      </c>
      <c r="O15" s="55">
        <f t="shared" si="4"/>
        <v>61450.562999999995</v>
      </c>
    </row>
    <row r="16" spans="1:15" s="252" customFormat="1" ht="18.75" customHeight="1">
      <c r="A16" s="578"/>
      <c r="B16" s="336" t="s">
        <v>12</v>
      </c>
      <c r="C16" s="52">
        <v>14128.666000000003</v>
      </c>
      <c r="D16" s="61">
        <v>967.2700000000008</v>
      </c>
      <c r="E16" s="256">
        <f t="shared" si="0"/>
        <v>15095.936000000003</v>
      </c>
      <c r="F16" s="52">
        <v>24984.322999999993</v>
      </c>
      <c r="G16" s="50">
        <v>13734.576000000003</v>
      </c>
      <c r="H16" s="56">
        <f t="shared" si="1"/>
        <v>38718.899</v>
      </c>
      <c r="I16" s="59">
        <v>5563</v>
      </c>
      <c r="J16" s="58">
        <v>2170.166</v>
      </c>
      <c r="K16" s="57">
        <f t="shared" si="2"/>
        <v>7733.166</v>
      </c>
      <c r="L16" s="240">
        <f t="shared" si="3"/>
        <v>30547.322999999993</v>
      </c>
      <c r="M16" s="274">
        <f t="shared" si="3"/>
        <v>15904.742000000002</v>
      </c>
      <c r="N16" s="286">
        <f t="shared" si="3"/>
        <v>46452.064999999995</v>
      </c>
      <c r="O16" s="55">
        <f t="shared" si="4"/>
        <v>61548.001</v>
      </c>
    </row>
    <row r="17" spans="1:15" s="265" customFormat="1" ht="18.75" customHeight="1">
      <c r="A17" s="578"/>
      <c r="B17" s="335" t="s">
        <v>11</v>
      </c>
      <c r="C17" s="52">
        <v>16887.331000000006</v>
      </c>
      <c r="D17" s="61">
        <v>1309.4540000000002</v>
      </c>
      <c r="E17" s="256">
        <f t="shared" si="0"/>
        <v>18196.785000000007</v>
      </c>
      <c r="F17" s="52">
        <v>25070.022</v>
      </c>
      <c r="G17" s="50">
        <v>14500.524999999998</v>
      </c>
      <c r="H17" s="56">
        <f t="shared" si="1"/>
        <v>39570.547</v>
      </c>
      <c r="I17" s="59">
        <v>6296.044999999999</v>
      </c>
      <c r="J17" s="58">
        <v>3104.829</v>
      </c>
      <c r="K17" s="57">
        <f t="shared" si="2"/>
        <v>9400.874</v>
      </c>
      <c r="L17" s="240">
        <f t="shared" si="3"/>
        <v>31366.067</v>
      </c>
      <c r="M17" s="274">
        <f t="shared" si="3"/>
        <v>17605.354</v>
      </c>
      <c r="N17" s="286">
        <f t="shared" si="3"/>
        <v>48971.421</v>
      </c>
      <c r="O17" s="55">
        <f t="shared" si="4"/>
        <v>67168.206</v>
      </c>
    </row>
    <row r="18" spans="1:15" s="272" customFormat="1" ht="18.75" customHeight="1">
      <c r="A18" s="578"/>
      <c r="B18" s="335" t="s">
        <v>10</v>
      </c>
      <c r="C18" s="52">
        <v>15093.098999999987</v>
      </c>
      <c r="D18" s="61">
        <v>1119.6540000000005</v>
      </c>
      <c r="E18" s="256">
        <f t="shared" si="0"/>
        <v>16212.752999999988</v>
      </c>
      <c r="F18" s="52">
        <v>26007.945999999985</v>
      </c>
      <c r="G18" s="50">
        <v>14807.36499999999</v>
      </c>
      <c r="H18" s="56">
        <f t="shared" si="1"/>
        <v>40815.31099999997</v>
      </c>
      <c r="I18" s="59">
        <v>5069.978999999999</v>
      </c>
      <c r="J18" s="58">
        <v>2636.1990000000005</v>
      </c>
      <c r="K18" s="57">
        <f t="shared" si="2"/>
        <v>7706.178</v>
      </c>
      <c r="L18" s="240">
        <f t="shared" si="3"/>
        <v>31077.924999999985</v>
      </c>
      <c r="M18" s="274">
        <f t="shared" si="3"/>
        <v>17443.56399999999</v>
      </c>
      <c r="N18" s="286">
        <f t="shared" si="3"/>
        <v>48521.48899999997</v>
      </c>
      <c r="O18" s="55">
        <f t="shared" si="4"/>
        <v>64734.24199999996</v>
      </c>
    </row>
    <row r="19" spans="1:15" ht="18.75" customHeight="1">
      <c r="A19" s="578"/>
      <c r="B19" s="335" t="s">
        <v>9</v>
      </c>
      <c r="C19" s="52">
        <v>15171.751999999999</v>
      </c>
      <c r="D19" s="61">
        <v>1050.7379999999994</v>
      </c>
      <c r="E19" s="256">
        <f t="shared" si="0"/>
        <v>16222.489999999998</v>
      </c>
      <c r="F19" s="52">
        <v>26140.642999999993</v>
      </c>
      <c r="G19" s="50">
        <v>14655.275999999996</v>
      </c>
      <c r="H19" s="56">
        <f t="shared" si="1"/>
        <v>40795.91899999999</v>
      </c>
      <c r="I19" s="59">
        <v>7049.579</v>
      </c>
      <c r="J19" s="58">
        <v>3219.482</v>
      </c>
      <c r="K19" s="57">
        <f t="shared" si="2"/>
        <v>10269.061</v>
      </c>
      <c r="L19" s="240">
        <f t="shared" si="3"/>
        <v>33190.221999999994</v>
      </c>
      <c r="M19" s="274">
        <f t="shared" si="3"/>
        <v>17874.757999999994</v>
      </c>
      <c r="N19" s="286">
        <f t="shared" si="3"/>
        <v>51064.97999999999</v>
      </c>
      <c r="O19" s="55">
        <f t="shared" si="4"/>
        <v>67287.46999999999</v>
      </c>
    </row>
    <row r="20" spans="1:15" s="281" customFormat="1" ht="18.75" customHeight="1">
      <c r="A20" s="578"/>
      <c r="B20" s="335" t="s">
        <v>8</v>
      </c>
      <c r="C20" s="52">
        <v>14385.91899999999</v>
      </c>
      <c r="D20" s="61">
        <v>1113.368999999999</v>
      </c>
      <c r="E20" s="256">
        <f t="shared" si="0"/>
        <v>15499.28799999999</v>
      </c>
      <c r="F20" s="52">
        <v>29162.51900000001</v>
      </c>
      <c r="G20" s="50">
        <v>15970.464000000004</v>
      </c>
      <c r="H20" s="56">
        <f t="shared" si="1"/>
        <v>45132.983000000015</v>
      </c>
      <c r="I20" s="59">
        <v>6652.452</v>
      </c>
      <c r="J20" s="58">
        <v>3682.899</v>
      </c>
      <c r="K20" s="57">
        <f t="shared" si="2"/>
        <v>10335.351</v>
      </c>
      <c r="L20" s="240">
        <f t="shared" si="3"/>
        <v>35814.97100000001</v>
      </c>
      <c r="M20" s="274">
        <f t="shared" si="3"/>
        <v>19653.363000000005</v>
      </c>
      <c r="N20" s="286">
        <f t="shared" si="3"/>
        <v>55468.33400000002</v>
      </c>
      <c r="O20" s="55">
        <f t="shared" si="4"/>
        <v>70967.622</v>
      </c>
    </row>
    <row r="21" spans="1:15" s="54" customFormat="1" ht="18.75" customHeight="1">
      <c r="A21" s="578"/>
      <c r="B21" s="335" t="s">
        <v>7</v>
      </c>
      <c r="C21" s="52">
        <v>15439.293000000005</v>
      </c>
      <c r="D21" s="61">
        <v>1060.6469999999995</v>
      </c>
      <c r="E21" s="256">
        <f t="shared" si="0"/>
        <v>16499.940000000006</v>
      </c>
      <c r="F21" s="52">
        <v>26781.021999999997</v>
      </c>
      <c r="G21" s="50">
        <v>16346.724999999995</v>
      </c>
      <c r="H21" s="56">
        <f t="shared" si="1"/>
        <v>43127.74699999999</v>
      </c>
      <c r="I21" s="59">
        <v>7991.955</v>
      </c>
      <c r="J21" s="58">
        <v>4510.3460000000005</v>
      </c>
      <c r="K21" s="57">
        <f t="shared" si="2"/>
        <v>12502.301</v>
      </c>
      <c r="L21" s="240">
        <f t="shared" si="3"/>
        <v>34772.977</v>
      </c>
      <c r="M21" s="274">
        <f t="shared" si="3"/>
        <v>20857.070999999996</v>
      </c>
      <c r="N21" s="286">
        <f t="shared" si="3"/>
        <v>55630.04799999999</v>
      </c>
      <c r="O21" s="55">
        <f t="shared" si="4"/>
        <v>72129.988</v>
      </c>
    </row>
    <row r="22" spans="1:15" ht="18.75" customHeight="1" thickBot="1">
      <c r="A22" s="579"/>
      <c r="B22" s="335" t="s">
        <v>6</v>
      </c>
      <c r="C22" s="52">
        <v>16297.548</v>
      </c>
      <c r="D22" s="61">
        <v>1099.3519999999996</v>
      </c>
      <c r="E22" s="256">
        <f t="shared" si="0"/>
        <v>17396.9</v>
      </c>
      <c r="F22" s="52">
        <v>26692.725000000006</v>
      </c>
      <c r="G22" s="50">
        <v>16896.671000000006</v>
      </c>
      <c r="H22" s="56">
        <f t="shared" si="1"/>
        <v>43589.39600000001</v>
      </c>
      <c r="I22" s="59">
        <v>7269.738000000001</v>
      </c>
      <c r="J22" s="58">
        <v>4285.142999999999</v>
      </c>
      <c r="K22" s="57">
        <f t="shared" si="2"/>
        <v>11554.881000000001</v>
      </c>
      <c r="L22" s="240">
        <f t="shared" si="3"/>
        <v>33962.463</v>
      </c>
      <c r="M22" s="274">
        <f t="shared" si="3"/>
        <v>21181.814000000006</v>
      </c>
      <c r="N22" s="286">
        <f t="shared" si="3"/>
        <v>55144.27700000001</v>
      </c>
      <c r="O22" s="55">
        <f t="shared" si="4"/>
        <v>72541.17700000001</v>
      </c>
    </row>
    <row r="23" spans="1:15" ht="3.75" customHeight="1">
      <c r="A23" s="64"/>
      <c r="B23" s="337"/>
      <c r="C23" s="63"/>
      <c r="D23" s="62"/>
      <c r="E23" s="25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75">
        <f t="shared" si="3"/>
        <v>0</v>
      </c>
      <c r="N23" s="287">
        <f t="shared" si="3"/>
        <v>0</v>
      </c>
      <c r="O23" s="36">
        <f t="shared" si="4"/>
        <v>0</v>
      </c>
    </row>
    <row r="24" spans="1:15" s="546" customFormat="1" ht="19.5" customHeight="1">
      <c r="A24" s="536">
        <v>2017</v>
      </c>
      <c r="B24" s="335" t="s">
        <v>5</v>
      </c>
      <c r="C24" s="52">
        <v>11829.99400000001</v>
      </c>
      <c r="D24" s="537">
        <v>1191.2129999999995</v>
      </c>
      <c r="E24" s="538">
        <f t="shared" si="0"/>
        <v>13021.20700000001</v>
      </c>
      <c r="F24" s="539">
        <v>23957.267</v>
      </c>
      <c r="G24" s="50">
        <v>13194.999000000009</v>
      </c>
      <c r="H24" s="540">
        <f>G24+F24</f>
        <v>37152.26600000001</v>
      </c>
      <c r="I24" s="59">
        <v>10316.453</v>
      </c>
      <c r="J24" s="58">
        <v>3650.6160000000004</v>
      </c>
      <c r="K24" s="541">
        <f>J24+I24</f>
        <v>13967.069</v>
      </c>
      <c r="L24" s="542">
        <f t="shared" si="3"/>
        <v>34273.72</v>
      </c>
      <c r="M24" s="543">
        <f t="shared" si="3"/>
        <v>16845.61500000001</v>
      </c>
      <c r="N24" s="544">
        <f t="shared" si="3"/>
        <v>51119.33500000001</v>
      </c>
      <c r="O24" s="545">
        <f t="shared" si="4"/>
        <v>64140.542000000016</v>
      </c>
    </row>
    <row r="25" spans="1:15" s="546" customFormat="1" ht="19.5" customHeight="1">
      <c r="A25" s="536"/>
      <c r="B25" s="335" t="s">
        <v>4</v>
      </c>
      <c r="C25" s="52">
        <v>11490.663999999995</v>
      </c>
      <c r="D25" s="537">
        <v>2437.2589999999996</v>
      </c>
      <c r="E25" s="538">
        <f>D25+C25</f>
        <v>13927.922999999995</v>
      </c>
      <c r="F25" s="539">
        <v>21477.372000000003</v>
      </c>
      <c r="G25" s="50">
        <v>10834.468999999997</v>
      </c>
      <c r="H25" s="540">
        <f>G25+F25</f>
        <v>32311.841</v>
      </c>
      <c r="I25" s="59">
        <v>13366.740999999996</v>
      </c>
      <c r="J25" s="58">
        <v>5140.989</v>
      </c>
      <c r="K25" s="541">
        <f>J25+I25</f>
        <v>18507.729999999996</v>
      </c>
      <c r="L25" s="542">
        <f aca="true" t="shared" si="5" ref="L25:N26">I25+F25</f>
        <v>34844.113</v>
      </c>
      <c r="M25" s="543">
        <f t="shared" si="5"/>
        <v>15975.457999999997</v>
      </c>
      <c r="N25" s="544">
        <f t="shared" si="5"/>
        <v>50819.570999999996</v>
      </c>
      <c r="O25" s="545">
        <f>N25+E25</f>
        <v>64747.49399999999</v>
      </c>
    </row>
    <row r="26" spans="1:15" s="546" customFormat="1" ht="19.5" customHeight="1" thickBot="1">
      <c r="A26" s="536"/>
      <c r="B26" s="335" t="s">
        <v>3</v>
      </c>
      <c r="C26" s="52">
        <v>12799.938000000004</v>
      </c>
      <c r="D26" s="537">
        <v>2855.977</v>
      </c>
      <c r="E26" s="538">
        <f>D26+C26</f>
        <v>15655.915000000005</v>
      </c>
      <c r="F26" s="539">
        <v>22139.188999999988</v>
      </c>
      <c r="G26" s="50">
        <v>13137.115000000002</v>
      </c>
      <c r="H26" s="540">
        <f>G26+F26</f>
        <v>35276.30399999999</v>
      </c>
      <c r="I26" s="59">
        <v>10475.223</v>
      </c>
      <c r="J26" s="58">
        <v>5355.985999999998</v>
      </c>
      <c r="K26" s="541">
        <f>J26+I26</f>
        <v>15831.208999999999</v>
      </c>
      <c r="L26" s="542">
        <f t="shared" si="5"/>
        <v>32614.41199999999</v>
      </c>
      <c r="M26" s="543">
        <f t="shared" si="5"/>
        <v>18493.101</v>
      </c>
      <c r="N26" s="544">
        <f t="shared" si="5"/>
        <v>51107.51299999999</v>
      </c>
      <c r="O26" s="545">
        <f>N26+E26</f>
        <v>66763.428</v>
      </c>
    </row>
    <row r="27" spans="1:15" ht="18" customHeight="1">
      <c r="A27" s="53" t="s">
        <v>2</v>
      </c>
      <c r="B27" s="41"/>
      <c r="C27" s="40"/>
      <c r="D27" s="39"/>
      <c r="E27" s="258"/>
      <c r="F27" s="40"/>
      <c r="G27" s="39"/>
      <c r="H27" s="38"/>
      <c r="I27" s="40"/>
      <c r="J27" s="39"/>
      <c r="K27" s="38"/>
      <c r="L27" s="85"/>
      <c r="M27" s="275"/>
      <c r="N27" s="287"/>
      <c r="O27" s="36"/>
    </row>
    <row r="28" spans="1:15" ht="18" customHeight="1">
      <c r="A28" s="35" t="s">
        <v>150</v>
      </c>
      <c r="B28" s="48"/>
      <c r="C28" s="52">
        <f>SUM(C11:C13)</f>
        <v>36076.599000000024</v>
      </c>
      <c r="D28" s="50">
        <f aca="true" t="shared" si="6" ref="D28:O28">SUM(D11:D13)</f>
        <v>6116.351999999996</v>
      </c>
      <c r="E28" s="259">
        <f t="shared" si="6"/>
        <v>42192.951000000015</v>
      </c>
      <c r="F28" s="52">
        <f t="shared" si="6"/>
        <v>78158.823</v>
      </c>
      <c r="G28" s="50">
        <f t="shared" si="6"/>
        <v>40627.947</v>
      </c>
      <c r="H28" s="51">
        <f t="shared" si="6"/>
        <v>118786.76999999999</v>
      </c>
      <c r="I28" s="52">
        <f t="shared" si="6"/>
        <v>19511.136970000003</v>
      </c>
      <c r="J28" s="50">
        <f t="shared" si="6"/>
        <v>5502.421</v>
      </c>
      <c r="K28" s="51">
        <f t="shared" si="6"/>
        <v>25013.55797</v>
      </c>
      <c r="L28" s="52">
        <f t="shared" si="6"/>
        <v>97669.95997</v>
      </c>
      <c r="M28" s="276">
        <f t="shared" si="6"/>
        <v>46130.367999999995</v>
      </c>
      <c r="N28" s="288">
        <f t="shared" si="6"/>
        <v>143800.32797</v>
      </c>
      <c r="O28" s="49">
        <f t="shared" si="6"/>
        <v>185993.27897</v>
      </c>
    </row>
    <row r="29" spans="1:15" ht="18" customHeight="1" thickBot="1">
      <c r="A29" s="35" t="s">
        <v>151</v>
      </c>
      <c r="B29" s="48"/>
      <c r="C29" s="47">
        <f>SUM(C24:C26)</f>
        <v>36120.596000000005</v>
      </c>
      <c r="D29" s="44">
        <f aca="true" t="shared" si="7" ref="D29:O29">SUM(D24:D26)</f>
        <v>6484.448999999999</v>
      </c>
      <c r="E29" s="260">
        <f t="shared" si="7"/>
        <v>42605.04500000001</v>
      </c>
      <c r="F29" s="46">
        <f t="shared" si="7"/>
        <v>67573.828</v>
      </c>
      <c r="G29" s="44">
        <f t="shared" si="7"/>
        <v>37166.58300000001</v>
      </c>
      <c r="H29" s="45">
        <f t="shared" si="7"/>
        <v>104740.41100000001</v>
      </c>
      <c r="I29" s="46">
        <f t="shared" si="7"/>
        <v>34158.416999999994</v>
      </c>
      <c r="J29" s="44">
        <f t="shared" si="7"/>
        <v>14147.590999999997</v>
      </c>
      <c r="K29" s="45">
        <f t="shared" si="7"/>
        <v>48306.007999999994</v>
      </c>
      <c r="L29" s="46">
        <f t="shared" si="7"/>
        <v>101732.245</v>
      </c>
      <c r="M29" s="277">
        <f t="shared" si="7"/>
        <v>51314.174</v>
      </c>
      <c r="N29" s="289">
        <f t="shared" si="7"/>
        <v>153046.419</v>
      </c>
      <c r="O29" s="43">
        <f t="shared" si="7"/>
        <v>195651.464</v>
      </c>
    </row>
    <row r="30" spans="1:15" ht="17.25" customHeight="1">
      <c r="A30" s="42" t="s">
        <v>1</v>
      </c>
      <c r="B30" s="41"/>
      <c r="C30" s="40"/>
      <c r="D30" s="39"/>
      <c r="E30" s="261"/>
      <c r="F30" s="40"/>
      <c r="G30" s="39"/>
      <c r="H30" s="37"/>
      <c r="I30" s="40"/>
      <c r="J30" s="39"/>
      <c r="K30" s="38"/>
      <c r="L30" s="85"/>
      <c r="M30" s="275"/>
      <c r="N30" s="290"/>
      <c r="O30" s="36"/>
    </row>
    <row r="31" spans="1:15" ht="17.25" customHeight="1">
      <c r="A31" s="35" t="s">
        <v>152</v>
      </c>
      <c r="B31" s="34"/>
      <c r="C31" s="311">
        <f>(C26/C13-1)*100</f>
        <v>-0.05390868412376015</v>
      </c>
      <c r="D31" s="312">
        <f aca="true" t="shared" si="8" ref="D31:O31">(D26/D13-1)*100</f>
        <v>34.85437640444937</v>
      </c>
      <c r="E31" s="313">
        <f t="shared" si="8"/>
        <v>4.8996074618759655</v>
      </c>
      <c r="F31" s="311">
        <f t="shared" si="8"/>
        <v>-15.361408174735969</v>
      </c>
      <c r="G31" s="314">
        <f t="shared" si="8"/>
        <v>-8.542336897229298</v>
      </c>
      <c r="H31" s="315">
        <f t="shared" si="8"/>
        <v>-12.944167303304466</v>
      </c>
      <c r="I31" s="316">
        <f t="shared" si="8"/>
        <v>59.423194051411855</v>
      </c>
      <c r="J31" s="312">
        <f t="shared" si="8"/>
        <v>106.16637700907843</v>
      </c>
      <c r="K31" s="317">
        <f t="shared" si="8"/>
        <v>72.66773749571497</v>
      </c>
      <c r="L31" s="316">
        <f t="shared" si="8"/>
        <v>-0.34713980899063746</v>
      </c>
      <c r="M31" s="318">
        <f t="shared" si="8"/>
        <v>9.02637087841538</v>
      </c>
      <c r="N31" s="319">
        <f t="shared" si="8"/>
        <v>2.85257206731937</v>
      </c>
      <c r="O31" s="320">
        <f t="shared" si="8"/>
        <v>3.3253948445472803</v>
      </c>
    </row>
    <row r="32" spans="1:15" ht="7.5" customHeight="1" thickBot="1">
      <c r="A32" s="33"/>
      <c r="B32" s="32"/>
      <c r="C32" s="31"/>
      <c r="D32" s="30"/>
      <c r="E32" s="262"/>
      <c r="F32" s="29"/>
      <c r="G32" s="27"/>
      <c r="H32" s="26"/>
      <c r="I32" s="29"/>
      <c r="J32" s="27"/>
      <c r="K32" s="28"/>
      <c r="L32" s="29"/>
      <c r="M32" s="278"/>
      <c r="N32" s="291"/>
      <c r="O32" s="25"/>
    </row>
    <row r="33" spans="1:15" ht="17.25" customHeight="1">
      <c r="A33" s="24" t="s">
        <v>0</v>
      </c>
      <c r="B33" s="23"/>
      <c r="C33" s="22"/>
      <c r="D33" s="21"/>
      <c r="E33" s="263"/>
      <c r="F33" s="20"/>
      <c r="G33" s="18"/>
      <c r="H33" s="17"/>
      <c r="I33" s="20"/>
      <c r="J33" s="18"/>
      <c r="K33" s="19"/>
      <c r="L33" s="20"/>
      <c r="M33" s="279"/>
      <c r="N33" s="292"/>
      <c r="O33" s="16"/>
    </row>
    <row r="34" spans="1:15" ht="17.25" customHeight="1" thickBot="1">
      <c r="A34" s="299" t="s">
        <v>153</v>
      </c>
      <c r="B34" s="15"/>
      <c r="C34" s="14">
        <f aca="true" t="shared" si="9" ref="C34:O34">(C29/C28-1)*100</f>
        <v>0.12195440041335992</v>
      </c>
      <c r="D34" s="10">
        <f t="shared" si="9"/>
        <v>6.018244208312451</v>
      </c>
      <c r="E34" s="264">
        <f t="shared" si="9"/>
        <v>0.9766892104797309</v>
      </c>
      <c r="F34" s="14">
        <f t="shared" si="9"/>
        <v>-13.542930399553244</v>
      </c>
      <c r="G34" s="13">
        <f t="shared" si="9"/>
        <v>-8.519662585953425</v>
      </c>
      <c r="H34" s="9">
        <f t="shared" si="9"/>
        <v>-11.824851370232548</v>
      </c>
      <c r="I34" s="12">
        <f t="shared" si="9"/>
        <v>75.07138129634066</v>
      </c>
      <c r="J34" s="10">
        <f t="shared" si="9"/>
        <v>157.1157495945875</v>
      </c>
      <c r="K34" s="11">
        <f t="shared" si="9"/>
        <v>93.11929977309019</v>
      </c>
      <c r="L34" s="12">
        <f t="shared" si="9"/>
        <v>4.159195960813089</v>
      </c>
      <c r="M34" s="280">
        <f t="shared" si="9"/>
        <v>11.237296004228714</v>
      </c>
      <c r="N34" s="293">
        <f t="shared" si="9"/>
        <v>6.429812198988127</v>
      </c>
      <c r="O34" s="8">
        <f t="shared" si="9"/>
        <v>5.192760234931826</v>
      </c>
    </row>
    <row r="35" spans="1:14" s="5" customFormat="1" ht="6" customHeight="1" thickTop="1">
      <c r="A35" s="84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4" t="s">
        <v>144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1:IV31 P34:IV34">
    <cfRule type="cellIs" priority="4" dxfId="91" operator="lessThan" stopIfTrue="1">
      <formula>0</formula>
    </cfRule>
  </conditionalFormatting>
  <conditionalFormatting sqref="A31:B31 A34:B34">
    <cfRule type="cellIs" priority="1" dxfId="91" operator="lessThan" stopIfTrue="1">
      <formula>0</formula>
    </cfRule>
  </conditionalFormatting>
  <conditionalFormatting sqref="C30:O34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7"/>
  <sheetViews>
    <sheetView showGridLines="0" zoomScale="90" zoomScaleNormal="90" zoomScalePageLayoutView="0" workbookViewId="0" topLeftCell="A1">
      <selection activeCell="E16" sqref="E16:E22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1.140625" style="88" bestFit="1" customWidth="1"/>
    <col min="11" max="11" width="10.28125" style="88" customWidth="1"/>
    <col min="12" max="12" width="10.421875" style="88" customWidth="1"/>
    <col min="13" max="13" width="9.00390625" style="88" bestFit="1" customWidth="1"/>
    <col min="14" max="14" width="11.140625" style="88" bestFit="1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00" t="s">
        <v>26</v>
      </c>
      <c r="O1" s="601"/>
      <c r="P1" s="601"/>
      <c r="Q1" s="602"/>
    </row>
    <row r="2" ht="7.5" customHeight="1" thickBot="1"/>
    <row r="3" spans="1:17" ht="24" customHeight="1">
      <c r="A3" s="608" t="s">
        <v>37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17" ht="18" customHeight="1" thickBot="1">
      <c r="A4" s="611" t="s">
        <v>36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1:17" ht="15" thickBot="1">
      <c r="A5" s="591" t="s">
        <v>145</v>
      </c>
      <c r="B5" s="603" t="s">
        <v>34</v>
      </c>
      <c r="C5" s="604"/>
      <c r="D5" s="604"/>
      <c r="E5" s="604"/>
      <c r="F5" s="605"/>
      <c r="G5" s="605"/>
      <c r="H5" s="605"/>
      <c r="I5" s="606"/>
      <c r="J5" s="604" t="s">
        <v>33</v>
      </c>
      <c r="K5" s="604"/>
      <c r="L5" s="604"/>
      <c r="M5" s="604"/>
      <c r="N5" s="604"/>
      <c r="O5" s="604"/>
      <c r="P5" s="604"/>
      <c r="Q5" s="607"/>
    </row>
    <row r="6" spans="1:17" s="334" customFormat="1" ht="25.5" customHeight="1" thickBot="1">
      <c r="A6" s="592"/>
      <c r="B6" s="588" t="s">
        <v>154</v>
      </c>
      <c r="C6" s="589"/>
      <c r="D6" s="590"/>
      <c r="E6" s="594" t="s">
        <v>32</v>
      </c>
      <c r="F6" s="588" t="s">
        <v>155</v>
      </c>
      <c r="G6" s="589"/>
      <c r="H6" s="590"/>
      <c r="I6" s="596" t="s">
        <v>31</v>
      </c>
      <c r="J6" s="588" t="s">
        <v>156</v>
      </c>
      <c r="K6" s="598"/>
      <c r="L6" s="599"/>
      <c r="M6" s="594" t="s">
        <v>32</v>
      </c>
      <c r="N6" s="588" t="s">
        <v>157</v>
      </c>
      <c r="O6" s="598"/>
      <c r="P6" s="599"/>
      <c r="Q6" s="594" t="s">
        <v>31</v>
      </c>
    </row>
    <row r="7" spans="1:17" s="99" customFormat="1" ht="26.25" thickBot="1">
      <c r="A7" s="593"/>
      <c r="B7" s="103" t="s">
        <v>20</v>
      </c>
      <c r="C7" s="100" t="s">
        <v>19</v>
      </c>
      <c r="D7" s="100" t="s">
        <v>15</v>
      </c>
      <c r="E7" s="595"/>
      <c r="F7" s="103" t="s">
        <v>20</v>
      </c>
      <c r="G7" s="101" t="s">
        <v>19</v>
      </c>
      <c r="H7" s="100" t="s">
        <v>15</v>
      </c>
      <c r="I7" s="597"/>
      <c r="J7" s="103" t="s">
        <v>20</v>
      </c>
      <c r="K7" s="100" t="s">
        <v>19</v>
      </c>
      <c r="L7" s="101" t="s">
        <v>15</v>
      </c>
      <c r="M7" s="595"/>
      <c r="N7" s="102" t="s">
        <v>20</v>
      </c>
      <c r="O7" s="101" t="s">
        <v>19</v>
      </c>
      <c r="P7" s="100" t="s">
        <v>15</v>
      </c>
      <c r="Q7" s="595"/>
    </row>
    <row r="8" spans="1:17" s="91" customFormat="1" ht="16.5" customHeight="1" thickBot="1">
      <c r="A8" s="98" t="s">
        <v>22</v>
      </c>
      <c r="B8" s="94">
        <f>SUM(B9:B22)</f>
        <v>1924243</v>
      </c>
      <c r="C8" s="93">
        <f>SUM(C9:C22)</f>
        <v>61131</v>
      </c>
      <c r="D8" s="93">
        <f aca="true" t="shared" si="0" ref="D8:D19">C8+B8</f>
        <v>1985374</v>
      </c>
      <c r="E8" s="95">
        <f aca="true" t="shared" si="1" ref="E8:E19">(D8/$D$8)</f>
        <v>1</v>
      </c>
      <c r="F8" s="94">
        <f>SUM(F9:F22)</f>
        <v>1867326</v>
      </c>
      <c r="G8" s="93">
        <f>SUM(G9:G22)</f>
        <v>64780</v>
      </c>
      <c r="H8" s="93">
        <f aca="true" t="shared" si="2" ref="H8:H19">G8+F8</f>
        <v>1932106</v>
      </c>
      <c r="I8" s="92">
        <f aca="true" t="shared" si="3" ref="I8:I19">(D8/H8-1)*100</f>
        <v>2.7569915936289213</v>
      </c>
      <c r="J8" s="97">
        <f>SUM(J9:J22)</f>
        <v>5660812</v>
      </c>
      <c r="K8" s="96">
        <f>SUM(K9:K22)</f>
        <v>194641</v>
      </c>
      <c r="L8" s="93">
        <f aca="true" t="shared" si="4" ref="L8:L19">K8+J8</f>
        <v>5855453</v>
      </c>
      <c r="M8" s="95">
        <f aca="true" t="shared" si="5" ref="M8:M19">(L8/$L$8)</f>
        <v>1</v>
      </c>
      <c r="N8" s="94">
        <f>SUM(N9:N22)</f>
        <v>5546344</v>
      </c>
      <c r="O8" s="93">
        <f>SUM(O9:O22)</f>
        <v>206259</v>
      </c>
      <c r="P8" s="93">
        <f aca="true" t="shared" si="6" ref="P8:P19">O8+N8</f>
        <v>5752603</v>
      </c>
      <c r="Q8" s="92">
        <f aca="true" t="shared" si="7" ref="Q8:Q18">(L8/P8-1)*100</f>
        <v>1.7878862838266452</v>
      </c>
    </row>
    <row r="9" spans="1:17" s="91" customFormat="1" ht="18" customHeight="1" thickTop="1">
      <c r="A9" s="444" t="s">
        <v>159</v>
      </c>
      <c r="B9" s="445">
        <v>1133676</v>
      </c>
      <c r="C9" s="446">
        <v>24913</v>
      </c>
      <c r="D9" s="446">
        <f t="shared" si="0"/>
        <v>1158589</v>
      </c>
      <c r="E9" s="447">
        <f t="shared" si="1"/>
        <v>0.5835620895609593</v>
      </c>
      <c r="F9" s="445">
        <v>1106874</v>
      </c>
      <c r="G9" s="446">
        <v>33353</v>
      </c>
      <c r="H9" s="446">
        <f t="shared" si="2"/>
        <v>1140227</v>
      </c>
      <c r="I9" s="448">
        <f t="shared" si="3"/>
        <v>1.6103810907827976</v>
      </c>
      <c r="J9" s="445">
        <v>3271963</v>
      </c>
      <c r="K9" s="446">
        <v>87635</v>
      </c>
      <c r="L9" s="446">
        <f t="shared" si="4"/>
        <v>3359598</v>
      </c>
      <c r="M9" s="447">
        <f t="shared" si="5"/>
        <v>0.5737554378798703</v>
      </c>
      <c r="N9" s="445">
        <v>3259640</v>
      </c>
      <c r="O9" s="446">
        <v>108102</v>
      </c>
      <c r="P9" s="446">
        <f t="shared" si="6"/>
        <v>3367742</v>
      </c>
      <c r="Q9" s="449">
        <f t="shared" si="7"/>
        <v>-0.24182375015663338</v>
      </c>
    </row>
    <row r="10" spans="1:17" s="91" customFormat="1" ht="18" customHeight="1">
      <c r="A10" s="450" t="s">
        <v>160</v>
      </c>
      <c r="B10" s="451">
        <v>304944</v>
      </c>
      <c r="C10" s="452">
        <v>0</v>
      </c>
      <c r="D10" s="452">
        <f t="shared" si="0"/>
        <v>304944</v>
      </c>
      <c r="E10" s="453">
        <f t="shared" si="1"/>
        <v>0.15359524200478097</v>
      </c>
      <c r="F10" s="451">
        <v>261697</v>
      </c>
      <c r="G10" s="452"/>
      <c r="H10" s="452">
        <f t="shared" si="2"/>
        <v>261697</v>
      </c>
      <c r="I10" s="454">
        <f t="shared" si="3"/>
        <v>16.5256002170449</v>
      </c>
      <c r="J10" s="451">
        <v>918645</v>
      </c>
      <c r="K10" s="452"/>
      <c r="L10" s="452">
        <f t="shared" si="4"/>
        <v>918645</v>
      </c>
      <c r="M10" s="453">
        <f t="shared" si="5"/>
        <v>0.15688709310791155</v>
      </c>
      <c r="N10" s="451">
        <v>744308</v>
      </c>
      <c r="O10" s="452"/>
      <c r="P10" s="452">
        <f t="shared" si="6"/>
        <v>744308</v>
      </c>
      <c r="Q10" s="455">
        <f t="shared" si="7"/>
        <v>23.422695980696172</v>
      </c>
    </row>
    <row r="11" spans="1:17" s="91" customFormat="1" ht="18" customHeight="1">
      <c r="A11" s="450" t="s">
        <v>161</v>
      </c>
      <c r="B11" s="451">
        <v>283585</v>
      </c>
      <c r="C11" s="452">
        <v>3631</v>
      </c>
      <c r="D11" s="452">
        <f t="shared" si="0"/>
        <v>287216</v>
      </c>
      <c r="E11" s="453">
        <f t="shared" si="1"/>
        <v>0.14466594203409533</v>
      </c>
      <c r="F11" s="451">
        <v>307347</v>
      </c>
      <c r="G11" s="452">
        <v>2863</v>
      </c>
      <c r="H11" s="452">
        <f t="shared" si="2"/>
        <v>310210</v>
      </c>
      <c r="I11" s="454">
        <f t="shared" si="3"/>
        <v>-7.41239805293189</v>
      </c>
      <c r="J11" s="451">
        <v>890636</v>
      </c>
      <c r="K11" s="452">
        <v>14414</v>
      </c>
      <c r="L11" s="452">
        <f t="shared" si="4"/>
        <v>905050</v>
      </c>
      <c r="M11" s="453">
        <f t="shared" si="5"/>
        <v>0.15456532568872128</v>
      </c>
      <c r="N11" s="451">
        <v>955084</v>
      </c>
      <c r="O11" s="452">
        <v>8249</v>
      </c>
      <c r="P11" s="452">
        <f t="shared" si="6"/>
        <v>963333</v>
      </c>
      <c r="Q11" s="455">
        <f t="shared" si="7"/>
        <v>-6.050140501778722</v>
      </c>
    </row>
    <row r="12" spans="1:17" s="91" customFormat="1" ht="18" customHeight="1">
      <c r="A12" s="450" t="s">
        <v>162</v>
      </c>
      <c r="B12" s="451">
        <v>79490</v>
      </c>
      <c r="C12" s="452">
        <v>0</v>
      </c>
      <c r="D12" s="452">
        <f t="shared" si="0"/>
        <v>79490</v>
      </c>
      <c r="E12" s="453">
        <f t="shared" si="1"/>
        <v>0.04003779640511057</v>
      </c>
      <c r="F12" s="451">
        <v>73441</v>
      </c>
      <c r="G12" s="452"/>
      <c r="H12" s="452">
        <f t="shared" si="2"/>
        <v>73441</v>
      </c>
      <c r="I12" s="454">
        <f t="shared" si="3"/>
        <v>8.236543620048753</v>
      </c>
      <c r="J12" s="451">
        <v>233105</v>
      </c>
      <c r="K12" s="452"/>
      <c r="L12" s="452">
        <f t="shared" si="4"/>
        <v>233105</v>
      </c>
      <c r="M12" s="453">
        <f t="shared" si="5"/>
        <v>0.039809900275862516</v>
      </c>
      <c r="N12" s="451">
        <v>219416</v>
      </c>
      <c r="O12" s="452"/>
      <c r="P12" s="452">
        <f t="shared" si="6"/>
        <v>219416</v>
      </c>
      <c r="Q12" s="455">
        <f t="shared" si="7"/>
        <v>6.238833995697668</v>
      </c>
    </row>
    <row r="13" spans="1:17" s="91" customFormat="1" ht="18" customHeight="1">
      <c r="A13" s="450" t="s">
        <v>163</v>
      </c>
      <c r="B13" s="451">
        <v>78538</v>
      </c>
      <c r="C13" s="452">
        <v>0</v>
      </c>
      <c r="D13" s="452">
        <f>C13+B13</f>
        <v>78538</v>
      </c>
      <c r="E13" s="453">
        <f>(D13/$D$8)</f>
        <v>0.03955828977311076</v>
      </c>
      <c r="F13" s="451">
        <v>68488</v>
      </c>
      <c r="G13" s="452">
        <v>271</v>
      </c>
      <c r="H13" s="452">
        <f>G13+F13</f>
        <v>68759</v>
      </c>
      <c r="I13" s="454">
        <f t="shared" si="3"/>
        <v>14.22213819281839</v>
      </c>
      <c r="J13" s="451">
        <v>217039</v>
      </c>
      <c r="K13" s="452"/>
      <c r="L13" s="452">
        <f>K13+J13</f>
        <v>217039</v>
      </c>
      <c r="M13" s="453">
        <f>(L13/$L$8)</f>
        <v>0.037066133055802856</v>
      </c>
      <c r="N13" s="451">
        <v>216337</v>
      </c>
      <c r="O13" s="452">
        <v>952</v>
      </c>
      <c r="P13" s="452">
        <f>O13+N13</f>
        <v>217289</v>
      </c>
      <c r="Q13" s="455">
        <f t="shared" si="7"/>
        <v>-0.11505414448039764</v>
      </c>
    </row>
    <row r="14" spans="1:17" s="91" customFormat="1" ht="18" customHeight="1">
      <c r="A14" s="450" t="s">
        <v>164</v>
      </c>
      <c r="B14" s="451">
        <v>22348</v>
      </c>
      <c r="C14" s="452">
        <v>0</v>
      </c>
      <c r="D14" s="452">
        <f>C14+B14</f>
        <v>22348</v>
      </c>
      <c r="E14" s="453">
        <f>(D14/$D$8)</f>
        <v>0.011256317449508254</v>
      </c>
      <c r="F14" s="451">
        <v>25502</v>
      </c>
      <c r="G14" s="452"/>
      <c r="H14" s="452">
        <f>G14+F14</f>
        <v>25502</v>
      </c>
      <c r="I14" s="454">
        <f>(D14/H14-1)*100</f>
        <v>-12.367657438632262</v>
      </c>
      <c r="J14" s="451">
        <v>64835</v>
      </c>
      <c r="K14" s="452"/>
      <c r="L14" s="452">
        <f>K14+J14</f>
        <v>64835</v>
      </c>
      <c r="M14" s="453">
        <f>(L14/$L$8)</f>
        <v>0.011072584819654431</v>
      </c>
      <c r="N14" s="451">
        <v>77222</v>
      </c>
      <c r="O14" s="452"/>
      <c r="P14" s="452">
        <f>O14+N14</f>
        <v>77222</v>
      </c>
      <c r="Q14" s="455">
        <f>(L14/P14-1)*100</f>
        <v>-16.040765584936935</v>
      </c>
    </row>
    <row r="15" spans="1:17" s="91" customFormat="1" ht="18" customHeight="1">
      <c r="A15" s="450" t="s">
        <v>165</v>
      </c>
      <c r="B15" s="451">
        <v>21662</v>
      </c>
      <c r="C15" s="452">
        <v>91</v>
      </c>
      <c r="D15" s="452">
        <f>C15+B15</f>
        <v>21753</v>
      </c>
      <c r="E15" s="453">
        <f>(D15/$D$8)</f>
        <v>0.010956625804508369</v>
      </c>
      <c r="F15" s="451">
        <v>23977</v>
      </c>
      <c r="G15" s="452"/>
      <c r="H15" s="452">
        <f>G15+F15</f>
        <v>23977</v>
      </c>
      <c r="I15" s="454">
        <f>(D15/H15-1)*100</f>
        <v>-9.275555740918385</v>
      </c>
      <c r="J15" s="451">
        <v>64589</v>
      </c>
      <c r="K15" s="452">
        <v>364</v>
      </c>
      <c r="L15" s="452">
        <f>K15+J15</f>
        <v>64953</v>
      </c>
      <c r="M15" s="453">
        <f>(L15/$L$8)</f>
        <v>0.011092736975260496</v>
      </c>
      <c r="N15" s="451">
        <v>74337</v>
      </c>
      <c r="O15" s="452"/>
      <c r="P15" s="452">
        <f>O15+N15</f>
        <v>74337</v>
      </c>
      <c r="Q15" s="455">
        <f>(L15/P15-1)*100</f>
        <v>-12.623592558214614</v>
      </c>
    </row>
    <row r="16" spans="1:17" s="91" customFormat="1" ht="18" customHeight="1">
      <c r="A16" s="450" t="s">
        <v>166</v>
      </c>
      <c r="B16" s="451">
        <v>0</v>
      </c>
      <c r="C16" s="452">
        <v>10624</v>
      </c>
      <c r="D16" s="452">
        <f>C16+B16</f>
        <v>10624</v>
      </c>
      <c r="E16" s="453">
        <f>(D16/$D$8)</f>
        <v>0.0053511328344180995</v>
      </c>
      <c r="F16" s="451"/>
      <c r="G16" s="452">
        <v>5896</v>
      </c>
      <c r="H16" s="452">
        <f>G16+F16</f>
        <v>5896</v>
      </c>
      <c r="I16" s="454">
        <f t="shared" si="3"/>
        <v>80.1899592944369</v>
      </c>
      <c r="J16" s="451"/>
      <c r="K16" s="452">
        <v>26618</v>
      </c>
      <c r="L16" s="452">
        <f>K16+J16</f>
        <v>26618</v>
      </c>
      <c r="M16" s="453">
        <f>(L16/$L$8)</f>
        <v>0.004545848117985064</v>
      </c>
      <c r="N16" s="451"/>
      <c r="O16" s="452">
        <v>18264</v>
      </c>
      <c r="P16" s="452">
        <f>O16+N16</f>
        <v>18264</v>
      </c>
      <c r="Q16" s="455">
        <f t="shared" si="7"/>
        <v>45.74025405168638</v>
      </c>
    </row>
    <row r="17" spans="1:20" s="91" customFormat="1" ht="18" customHeight="1">
      <c r="A17" s="450" t="s">
        <v>167</v>
      </c>
      <c r="B17" s="451">
        <v>0</v>
      </c>
      <c r="C17" s="452">
        <v>7011</v>
      </c>
      <c r="D17" s="452">
        <f>C17+B17</f>
        <v>7011</v>
      </c>
      <c r="E17" s="453">
        <f>(D17/$D$8)</f>
        <v>0.003531324576628887</v>
      </c>
      <c r="F17" s="451"/>
      <c r="G17" s="452">
        <v>4368</v>
      </c>
      <c r="H17" s="452">
        <f>G17+F17</f>
        <v>4368</v>
      </c>
      <c r="I17" s="454">
        <f t="shared" si="3"/>
        <v>60.508241758241766</v>
      </c>
      <c r="J17" s="451"/>
      <c r="K17" s="452">
        <v>17320</v>
      </c>
      <c r="L17" s="452">
        <f>K17+J17</f>
        <v>17320</v>
      </c>
      <c r="M17" s="453">
        <f>(L17/$L$8)</f>
        <v>0.002957926568619029</v>
      </c>
      <c r="N17" s="451"/>
      <c r="O17" s="452">
        <v>12416</v>
      </c>
      <c r="P17" s="452">
        <f>O17+N17</f>
        <v>12416</v>
      </c>
      <c r="Q17" s="455">
        <f t="shared" si="7"/>
        <v>39.49742268041236</v>
      </c>
      <c r="T17" s="332"/>
    </row>
    <row r="18" spans="1:17" s="91" customFormat="1" ht="18" customHeight="1">
      <c r="A18" s="450" t="s">
        <v>168</v>
      </c>
      <c r="B18" s="451">
        <v>0</v>
      </c>
      <c r="C18" s="452">
        <v>1885</v>
      </c>
      <c r="D18" s="452">
        <f t="shared" si="0"/>
        <v>1885</v>
      </c>
      <c r="E18" s="453">
        <f t="shared" si="1"/>
        <v>0.000949443278697112</v>
      </c>
      <c r="F18" s="451"/>
      <c r="G18" s="452">
        <v>3998</v>
      </c>
      <c r="H18" s="452">
        <f t="shared" si="2"/>
        <v>3998</v>
      </c>
      <c r="I18" s="454">
        <f t="shared" si="3"/>
        <v>-52.851425712856425</v>
      </c>
      <c r="J18" s="451"/>
      <c r="K18" s="452">
        <v>7552</v>
      </c>
      <c r="L18" s="452">
        <f t="shared" si="4"/>
        <v>7552</v>
      </c>
      <c r="M18" s="453">
        <f t="shared" si="5"/>
        <v>0.0012897379587881587</v>
      </c>
      <c r="N18" s="451"/>
      <c r="O18" s="452">
        <v>13272</v>
      </c>
      <c r="P18" s="452">
        <f t="shared" si="6"/>
        <v>13272</v>
      </c>
      <c r="Q18" s="455">
        <f t="shared" si="7"/>
        <v>-43.098251959011456</v>
      </c>
    </row>
    <row r="19" spans="1:17" s="91" customFormat="1" ht="18" customHeight="1">
      <c r="A19" s="450" t="s">
        <v>169</v>
      </c>
      <c r="B19" s="451">
        <v>0</v>
      </c>
      <c r="C19" s="452">
        <v>1758</v>
      </c>
      <c r="D19" s="452">
        <f t="shared" si="0"/>
        <v>1758</v>
      </c>
      <c r="E19" s="453">
        <f t="shared" si="1"/>
        <v>0.0008854754822013384</v>
      </c>
      <c r="F19" s="451"/>
      <c r="G19" s="452">
        <v>998</v>
      </c>
      <c r="H19" s="452">
        <f t="shared" si="2"/>
        <v>998</v>
      </c>
      <c r="I19" s="454">
        <f t="shared" si="3"/>
        <v>76.15230460921845</v>
      </c>
      <c r="J19" s="451"/>
      <c r="K19" s="452">
        <v>6319</v>
      </c>
      <c r="L19" s="452">
        <f t="shared" si="4"/>
        <v>6319</v>
      </c>
      <c r="M19" s="453">
        <f t="shared" si="5"/>
        <v>0.0010791650108027508</v>
      </c>
      <c r="N19" s="451"/>
      <c r="O19" s="452">
        <v>2776</v>
      </c>
      <c r="P19" s="452">
        <f t="shared" si="6"/>
        <v>2776</v>
      </c>
      <c r="Q19" s="455"/>
    </row>
    <row r="20" spans="1:17" s="91" customFormat="1" ht="18" customHeight="1">
      <c r="A20" s="450" t="s">
        <v>170</v>
      </c>
      <c r="B20" s="451">
        <v>0</v>
      </c>
      <c r="C20" s="452">
        <v>1377</v>
      </c>
      <c r="D20" s="452">
        <f>C20+B20</f>
        <v>1377</v>
      </c>
      <c r="E20" s="453">
        <f>(D20/$D$8)</f>
        <v>0.0006935720927140176</v>
      </c>
      <c r="F20" s="451"/>
      <c r="G20" s="452">
        <v>1590</v>
      </c>
      <c r="H20" s="452">
        <f>G20+F20</f>
        <v>1590</v>
      </c>
      <c r="I20" s="454">
        <f>(D20/H20-1)*100</f>
        <v>-13.396226415094336</v>
      </c>
      <c r="J20" s="451"/>
      <c r="K20" s="452">
        <v>4132</v>
      </c>
      <c r="L20" s="452">
        <f>K20+J20</f>
        <v>4132</v>
      </c>
      <c r="M20" s="453">
        <f>(L20/$L$8)</f>
        <v>0.0007056670081716991</v>
      </c>
      <c r="N20" s="451"/>
      <c r="O20" s="452">
        <v>4528</v>
      </c>
      <c r="P20" s="452">
        <f>O20+N20</f>
        <v>4528</v>
      </c>
      <c r="Q20" s="455">
        <f>(L20/P20-1)*100</f>
        <v>-8.745583038869253</v>
      </c>
    </row>
    <row r="21" spans="1:17" s="91" customFormat="1" ht="18" customHeight="1">
      <c r="A21" s="450" t="s">
        <v>171</v>
      </c>
      <c r="B21" s="451">
        <v>0</v>
      </c>
      <c r="C21" s="452">
        <v>1110</v>
      </c>
      <c r="D21" s="452">
        <f>C21+B21</f>
        <v>1110</v>
      </c>
      <c r="E21" s="453">
        <f>(D21/$D$8)</f>
        <v>0.0005590886150418007</v>
      </c>
      <c r="F21" s="451"/>
      <c r="G21" s="452">
        <v>574</v>
      </c>
      <c r="H21" s="452">
        <f>G21+F21</f>
        <v>574</v>
      </c>
      <c r="I21" s="454">
        <f>(D21/H21-1)*100</f>
        <v>93.37979094076655</v>
      </c>
      <c r="J21" s="451"/>
      <c r="K21" s="452">
        <v>2544</v>
      </c>
      <c r="L21" s="452">
        <f>K21+J21</f>
        <v>2544</v>
      </c>
      <c r="M21" s="453">
        <f>(L21/$L$8)</f>
        <v>0.00043446681238838394</v>
      </c>
      <c r="N21" s="451"/>
      <c r="O21" s="452">
        <v>1928</v>
      </c>
      <c r="P21" s="452">
        <f>O21+N21</f>
        <v>1928</v>
      </c>
      <c r="Q21" s="455">
        <f>(L21/P21-1)*100</f>
        <v>31.950207468879665</v>
      </c>
    </row>
    <row r="22" spans="1:17" s="91" customFormat="1" ht="18" customHeight="1" thickBot="1">
      <c r="A22" s="456" t="s">
        <v>172</v>
      </c>
      <c r="B22" s="457">
        <v>0</v>
      </c>
      <c r="C22" s="458">
        <v>8731</v>
      </c>
      <c r="D22" s="458">
        <f>C22+B22</f>
        <v>8731</v>
      </c>
      <c r="E22" s="459">
        <f>(D22/$D$8)</f>
        <v>0.0043976600882251905</v>
      </c>
      <c r="F22" s="457">
        <v>0</v>
      </c>
      <c r="G22" s="458">
        <v>10869</v>
      </c>
      <c r="H22" s="458">
        <f>G22+F22</f>
        <v>10869</v>
      </c>
      <c r="I22" s="460">
        <f>(D22/H22-1)*100</f>
        <v>-19.670622872389366</v>
      </c>
      <c r="J22" s="457">
        <v>0</v>
      </c>
      <c r="K22" s="458">
        <v>27743</v>
      </c>
      <c r="L22" s="458">
        <f>K22+J22</f>
        <v>27743</v>
      </c>
      <c r="M22" s="459">
        <f>(L22/$L$8)</f>
        <v>0.004737976720161532</v>
      </c>
      <c r="N22" s="457">
        <v>0</v>
      </c>
      <c r="O22" s="458">
        <v>35772</v>
      </c>
      <c r="P22" s="458">
        <f>O22+N22</f>
        <v>35772</v>
      </c>
      <c r="Q22" s="461">
        <f>(L22/P22-1)*100</f>
        <v>-22.444928994744494</v>
      </c>
    </row>
    <row r="23" s="90" customFormat="1" ht="6" customHeight="1" thickTop="1">
      <c r="A23" s="89"/>
    </row>
    <row r="24" ht="15">
      <c r="A24" s="113" t="s">
        <v>40</v>
      </c>
    </row>
    <row r="27" ht="14.25">
      <c r="B27" s="333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3:Q65536 I23:I65536 Q3 I3 I5 Q5">
    <cfRule type="cellIs" priority="3" dxfId="91" operator="lessThan" stopIfTrue="1">
      <formula>0</formula>
    </cfRule>
  </conditionalFormatting>
  <conditionalFormatting sqref="Q8:Q22 I8:I2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7" topLeftCell="A1" activePane="topLeft" state="split"/>
      <selection pane="topLeft" activeCell="N21" sqref="N21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140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00390625" style="88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00" t="s">
        <v>26</v>
      </c>
      <c r="O1" s="601"/>
      <c r="P1" s="601"/>
      <c r="Q1" s="602"/>
    </row>
    <row r="2" ht="7.5" customHeight="1" thickBot="1"/>
    <row r="3" spans="1:17" ht="24" customHeight="1">
      <c r="A3" s="608" t="s">
        <v>39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10"/>
    </row>
    <row r="4" spans="1:17" ht="16.5" customHeight="1" thickBot="1">
      <c r="A4" s="611" t="s">
        <v>36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3"/>
    </row>
    <row r="5" spans="1:17" ht="15" thickBot="1">
      <c r="A5" s="617" t="s">
        <v>35</v>
      </c>
      <c r="B5" s="603" t="s">
        <v>34</v>
      </c>
      <c r="C5" s="604"/>
      <c r="D5" s="604"/>
      <c r="E5" s="604"/>
      <c r="F5" s="605"/>
      <c r="G5" s="605"/>
      <c r="H5" s="605"/>
      <c r="I5" s="606"/>
      <c r="J5" s="604" t="s">
        <v>33</v>
      </c>
      <c r="K5" s="604"/>
      <c r="L5" s="604"/>
      <c r="M5" s="604"/>
      <c r="N5" s="604"/>
      <c r="O5" s="604"/>
      <c r="P5" s="604"/>
      <c r="Q5" s="607"/>
    </row>
    <row r="6" spans="1:17" s="104" customFormat="1" ht="25.5" customHeight="1" thickBot="1">
      <c r="A6" s="618"/>
      <c r="B6" s="614" t="s">
        <v>154</v>
      </c>
      <c r="C6" s="615"/>
      <c r="D6" s="616"/>
      <c r="E6" s="594" t="s">
        <v>32</v>
      </c>
      <c r="F6" s="614" t="s">
        <v>155</v>
      </c>
      <c r="G6" s="615"/>
      <c r="H6" s="616"/>
      <c r="I6" s="596" t="s">
        <v>31</v>
      </c>
      <c r="J6" s="614" t="s">
        <v>156</v>
      </c>
      <c r="K6" s="615"/>
      <c r="L6" s="616"/>
      <c r="M6" s="594" t="s">
        <v>32</v>
      </c>
      <c r="N6" s="614" t="s">
        <v>157</v>
      </c>
      <c r="O6" s="615"/>
      <c r="P6" s="616"/>
      <c r="Q6" s="594" t="s">
        <v>31</v>
      </c>
    </row>
    <row r="7" spans="1:17" s="99" customFormat="1" ht="26.25" thickBot="1">
      <c r="A7" s="619"/>
      <c r="B7" s="103" t="s">
        <v>20</v>
      </c>
      <c r="C7" s="100" t="s">
        <v>19</v>
      </c>
      <c r="D7" s="100" t="s">
        <v>15</v>
      </c>
      <c r="E7" s="595"/>
      <c r="F7" s="103" t="s">
        <v>20</v>
      </c>
      <c r="G7" s="101" t="s">
        <v>19</v>
      </c>
      <c r="H7" s="100" t="s">
        <v>15</v>
      </c>
      <c r="I7" s="597"/>
      <c r="J7" s="103" t="s">
        <v>20</v>
      </c>
      <c r="K7" s="100" t="s">
        <v>19</v>
      </c>
      <c r="L7" s="101" t="s">
        <v>15</v>
      </c>
      <c r="M7" s="595"/>
      <c r="N7" s="102" t="s">
        <v>20</v>
      </c>
      <c r="O7" s="101" t="s">
        <v>19</v>
      </c>
      <c r="P7" s="100" t="s">
        <v>15</v>
      </c>
      <c r="Q7" s="595"/>
    </row>
    <row r="8" spans="1:17" s="106" customFormat="1" ht="17.25" customHeight="1" thickBot="1">
      <c r="A8" s="111" t="s">
        <v>22</v>
      </c>
      <c r="B8" s="109">
        <f>SUM(B9:B21)</f>
        <v>12799.938000000002</v>
      </c>
      <c r="C8" s="108">
        <f>SUM(C9:C21)</f>
        <v>2855.9770000000003</v>
      </c>
      <c r="D8" s="108">
        <f>C8+B8</f>
        <v>15655.915000000003</v>
      </c>
      <c r="E8" s="110">
        <f>(D8/$D$8)</f>
        <v>1</v>
      </c>
      <c r="F8" s="109">
        <f>SUM(F9:F21)</f>
        <v>12806.842000000002</v>
      </c>
      <c r="G8" s="108">
        <f>SUM(G9:G21)</f>
        <v>2117.823</v>
      </c>
      <c r="H8" s="108">
        <f>G8+F8</f>
        <v>14924.665000000003</v>
      </c>
      <c r="I8" s="107">
        <f>(D8/H8-1)*100</f>
        <v>4.899607461876032</v>
      </c>
      <c r="J8" s="109">
        <f>SUM(J9:J21)</f>
        <v>36120.596</v>
      </c>
      <c r="K8" s="108">
        <f>SUM(K9:K21)</f>
        <v>6484.4490000000005</v>
      </c>
      <c r="L8" s="108">
        <f>K8+J8</f>
        <v>42605.045</v>
      </c>
      <c r="M8" s="110">
        <f>(L8/$L$8)</f>
        <v>1</v>
      </c>
      <c r="N8" s="109">
        <f>SUM(N9:N21)</f>
        <v>36076.59899999998</v>
      </c>
      <c r="O8" s="108">
        <f>SUM(O9:O21)</f>
        <v>6116.352</v>
      </c>
      <c r="P8" s="108">
        <f>O8+N8</f>
        <v>42192.95099999998</v>
      </c>
      <c r="Q8" s="107">
        <f>(L8/P8-1)*100</f>
        <v>0.9766892104797753</v>
      </c>
    </row>
    <row r="9" spans="1:17" s="91" customFormat="1" ht="17.25" customHeight="1" thickTop="1">
      <c r="A9" s="444" t="s">
        <v>159</v>
      </c>
      <c r="B9" s="445">
        <v>6164.1539999999995</v>
      </c>
      <c r="C9" s="446">
        <v>230.13199999999998</v>
      </c>
      <c r="D9" s="446">
        <f>C9+B9</f>
        <v>6394.285999999999</v>
      </c>
      <c r="E9" s="447">
        <f>(D9/$D$8)</f>
        <v>0.40842620824142173</v>
      </c>
      <c r="F9" s="445">
        <v>5891.225000000002</v>
      </c>
      <c r="G9" s="446">
        <v>228.33500000000004</v>
      </c>
      <c r="H9" s="446">
        <f>G9+F9</f>
        <v>6119.560000000002</v>
      </c>
      <c r="I9" s="448">
        <f>(D9/H9-1)*100</f>
        <v>4.489309688931842</v>
      </c>
      <c r="J9" s="445">
        <v>16587.390000000003</v>
      </c>
      <c r="K9" s="446">
        <v>721.8800000000002</v>
      </c>
      <c r="L9" s="446">
        <f>K9+J9</f>
        <v>17309.270000000004</v>
      </c>
      <c r="M9" s="447">
        <f>(L9/$L$8)</f>
        <v>0.40627277825900676</v>
      </c>
      <c r="N9" s="445">
        <v>16727.098999999984</v>
      </c>
      <c r="O9" s="446">
        <v>919.8839999999999</v>
      </c>
      <c r="P9" s="446">
        <f>O9+N9</f>
        <v>17646.982999999982</v>
      </c>
      <c r="Q9" s="449">
        <f>(L9/P9-1)*100</f>
        <v>-1.9137152225962795</v>
      </c>
    </row>
    <row r="10" spans="1:17" s="91" customFormat="1" ht="17.25" customHeight="1">
      <c r="A10" s="450" t="s">
        <v>173</v>
      </c>
      <c r="B10" s="451">
        <v>782.072</v>
      </c>
      <c r="C10" s="452">
        <v>1445.815</v>
      </c>
      <c r="D10" s="452">
        <f>C10+B10</f>
        <v>2227.887</v>
      </c>
      <c r="E10" s="453">
        <f>(D10/$D$8)</f>
        <v>0.14230321255576564</v>
      </c>
      <c r="F10" s="451">
        <v>1833.6699999999998</v>
      </c>
      <c r="G10" s="452"/>
      <c r="H10" s="452">
        <f>G10+F10</f>
        <v>1833.6699999999998</v>
      </c>
      <c r="I10" s="454">
        <f>(D10/H10-1)*100</f>
        <v>21.498797493551216</v>
      </c>
      <c r="J10" s="451">
        <v>3816.264000000001</v>
      </c>
      <c r="K10" s="452">
        <v>2728.1200000000003</v>
      </c>
      <c r="L10" s="452">
        <f>K10+J10</f>
        <v>6544.384000000002</v>
      </c>
      <c r="M10" s="453">
        <f>(L10/$L$8)</f>
        <v>0.15360584644377215</v>
      </c>
      <c r="N10" s="451">
        <v>3827.064999999999</v>
      </c>
      <c r="O10" s="452"/>
      <c r="P10" s="452">
        <f>O10+N10</f>
        <v>3827.064999999999</v>
      </c>
      <c r="Q10" s="455">
        <f>(L10/P10-1)*100</f>
        <v>71.00268743802374</v>
      </c>
    </row>
    <row r="11" spans="1:17" s="91" customFormat="1" ht="17.25" customHeight="1">
      <c r="A11" s="450" t="s">
        <v>174</v>
      </c>
      <c r="B11" s="451">
        <v>2045.2569999999998</v>
      </c>
      <c r="C11" s="452">
        <v>0</v>
      </c>
      <c r="D11" s="452">
        <f>C11+B11</f>
        <v>2045.2569999999998</v>
      </c>
      <c r="E11" s="453">
        <f>(D11/$D$8)</f>
        <v>0.13063797293227508</v>
      </c>
      <c r="F11" s="451">
        <v>2438.226</v>
      </c>
      <c r="G11" s="452"/>
      <c r="H11" s="452">
        <f>G11+F11</f>
        <v>2438.226</v>
      </c>
      <c r="I11" s="454">
        <f>(D11/H11-1)*100</f>
        <v>-16.11700474033171</v>
      </c>
      <c r="J11" s="451">
        <v>5067.421999999997</v>
      </c>
      <c r="K11" s="452"/>
      <c r="L11" s="452">
        <f>K11+J11</f>
        <v>5067.421999999997</v>
      </c>
      <c r="M11" s="453">
        <f>(L11/$L$8)</f>
        <v>0.11893948240167325</v>
      </c>
      <c r="N11" s="451">
        <v>7217.641999999999</v>
      </c>
      <c r="O11" s="452"/>
      <c r="P11" s="452">
        <f>O11+N11</f>
        <v>7217.641999999999</v>
      </c>
      <c r="Q11" s="455">
        <f>(L11/P11-1)*100</f>
        <v>-29.79117002478098</v>
      </c>
    </row>
    <row r="12" spans="1:17" s="91" customFormat="1" ht="17.25" customHeight="1">
      <c r="A12" s="450" t="s">
        <v>161</v>
      </c>
      <c r="B12" s="451">
        <v>1704.284</v>
      </c>
      <c r="C12" s="452">
        <v>26.084999999999997</v>
      </c>
      <c r="D12" s="452">
        <f aca="true" t="shared" si="0" ref="D12:D19">C12+B12</f>
        <v>1730.3690000000001</v>
      </c>
      <c r="E12" s="453">
        <f aca="true" t="shared" si="1" ref="E12:E19">(D12/$D$8)</f>
        <v>0.11052493578305707</v>
      </c>
      <c r="F12" s="451">
        <v>1489.286</v>
      </c>
      <c r="G12" s="452">
        <v>25.863000000000003</v>
      </c>
      <c r="H12" s="452">
        <f aca="true" t="shared" si="2" ref="H12:H19">G12+F12</f>
        <v>1515.1490000000001</v>
      </c>
      <c r="I12" s="454">
        <f aca="true" t="shared" si="3" ref="I12:I21">(D12/H12-1)*100</f>
        <v>14.20454357954235</v>
      </c>
      <c r="J12" s="451">
        <v>5062.525999999998</v>
      </c>
      <c r="K12" s="452">
        <v>114.447</v>
      </c>
      <c r="L12" s="452">
        <f aca="true" t="shared" si="4" ref="L12:L19">K12+J12</f>
        <v>5176.972999999998</v>
      </c>
      <c r="M12" s="453">
        <f aca="true" t="shared" si="5" ref="M12:M19">(L12/$L$8)</f>
        <v>0.12151079760624589</v>
      </c>
      <c r="N12" s="451">
        <v>4305.679999999998</v>
      </c>
      <c r="O12" s="452">
        <v>70.706</v>
      </c>
      <c r="P12" s="452">
        <f aca="true" t="shared" si="6" ref="P12:P19">O12+N12</f>
        <v>4376.385999999998</v>
      </c>
      <c r="Q12" s="455">
        <f aca="true" t="shared" si="7" ref="Q12:Q19">(L12/P12-1)*100</f>
        <v>18.293336099695058</v>
      </c>
    </row>
    <row r="13" spans="1:17" s="91" customFormat="1" ht="17.25" customHeight="1">
      <c r="A13" s="450" t="s">
        <v>175</v>
      </c>
      <c r="B13" s="451">
        <v>805.6719999999999</v>
      </c>
      <c r="C13" s="452">
        <v>167.40300000000002</v>
      </c>
      <c r="D13" s="452">
        <f t="shared" si="0"/>
        <v>973.0749999999999</v>
      </c>
      <c r="E13" s="453">
        <f t="shared" si="1"/>
        <v>0.06215382492815014</v>
      </c>
      <c r="F13" s="451"/>
      <c r="G13" s="452">
        <v>1343.6589999999999</v>
      </c>
      <c r="H13" s="452">
        <f t="shared" si="2"/>
        <v>1343.6589999999999</v>
      </c>
      <c r="I13" s="454">
        <f t="shared" si="3"/>
        <v>-27.580211943655343</v>
      </c>
      <c r="J13" s="451">
        <v>2125.1560000000004</v>
      </c>
      <c r="K13" s="452">
        <v>660.668</v>
      </c>
      <c r="L13" s="452">
        <f t="shared" si="4"/>
        <v>2785.8240000000005</v>
      </c>
      <c r="M13" s="453">
        <f t="shared" si="5"/>
        <v>0.06538718595415169</v>
      </c>
      <c r="N13" s="451"/>
      <c r="O13" s="452">
        <v>3169.185</v>
      </c>
      <c r="P13" s="452">
        <f t="shared" si="6"/>
        <v>3169.185</v>
      </c>
      <c r="Q13" s="455">
        <f t="shared" si="7"/>
        <v>-12.096516927853674</v>
      </c>
    </row>
    <row r="14" spans="1:17" s="91" customFormat="1" ht="17.25" customHeight="1">
      <c r="A14" s="450" t="s">
        <v>176</v>
      </c>
      <c r="B14" s="451">
        <v>376.044</v>
      </c>
      <c r="C14" s="452">
        <v>0</v>
      </c>
      <c r="D14" s="452">
        <f t="shared" si="0"/>
        <v>376.044</v>
      </c>
      <c r="E14" s="453">
        <f t="shared" si="1"/>
        <v>0.02401929238885111</v>
      </c>
      <c r="F14" s="451">
        <v>282.948</v>
      </c>
      <c r="G14" s="452"/>
      <c r="H14" s="452">
        <f t="shared" si="2"/>
        <v>282.948</v>
      </c>
      <c r="I14" s="454">
        <f t="shared" si="3"/>
        <v>32.90215870053861</v>
      </c>
      <c r="J14" s="451">
        <v>989.756</v>
      </c>
      <c r="K14" s="452"/>
      <c r="L14" s="452">
        <f t="shared" si="4"/>
        <v>989.756</v>
      </c>
      <c r="M14" s="453">
        <f t="shared" si="5"/>
        <v>0.023230957742211046</v>
      </c>
      <c r="N14" s="451">
        <v>623.193</v>
      </c>
      <c r="O14" s="452"/>
      <c r="P14" s="452">
        <f t="shared" si="6"/>
        <v>623.193</v>
      </c>
      <c r="Q14" s="455">
        <f t="shared" si="7"/>
        <v>58.82014079105511</v>
      </c>
    </row>
    <row r="15" spans="1:17" s="91" customFormat="1" ht="17.25" customHeight="1">
      <c r="A15" s="450" t="s">
        <v>170</v>
      </c>
      <c r="B15" s="451">
        <v>344.355</v>
      </c>
      <c r="C15" s="452">
        <v>0</v>
      </c>
      <c r="D15" s="452">
        <f t="shared" si="0"/>
        <v>344.355</v>
      </c>
      <c r="E15" s="453">
        <f t="shared" si="1"/>
        <v>0.021995201174763657</v>
      </c>
      <c r="F15" s="451">
        <v>260.0800000000001</v>
      </c>
      <c r="G15" s="452"/>
      <c r="H15" s="452">
        <f t="shared" si="2"/>
        <v>260.0800000000001</v>
      </c>
      <c r="I15" s="454">
        <f t="shared" si="3"/>
        <v>32.403491233466575</v>
      </c>
      <c r="J15" s="451">
        <v>1017.8549999999999</v>
      </c>
      <c r="K15" s="452"/>
      <c r="L15" s="452">
        <f t="shared" si="4"/>
        <v>1017.8549999999999</v>
      </c>
      <c r="M15" s="453">
        <f t="shared" si="5"/>
        <v>0.023890480575715856</v>
      </c>
      <c r="N15" s="451">
        <v>775.0999999999999</v>
      </c>
      <c r="O15" s="452"/>
      <c r="P15" s="452">
        <f t="shared" si="6"/>
        <v>775.0999999999999</v>
      </c>
      <c r="Q15" s="455">
        <f t="shared" si="7"/>
        <v>31.31918462133918</v>
      </c>
    </row>
    <row r="16" spans="1:17" s="91" customFormat="1" ht="17.25" customHeight="1">
      <c r="A16" s="450" t="s">
        <v>177</v>
      </c>
      <c r="B16" s="451">
        <v>219.31599999999997</v>
      </c>
      <c r="C16" s="452">
        <v>0</v>
      </c>
      <c r="D16" s="452">
        <f t="shared" si="0"/>
        <v>219.31599999999997</v>
      </c>
      <c r="E16" s="453">
        <f t="shared" si="1"/>
        <v>0.01400850732774162</v>
      </c>
      <c r="F16" s="451">
        <v>261.90000000000003</v>
      </c>
      <c r="G16" s="452"/>
      <c r="H16" s="452">
        <f t="shared" si="2"/>
        <v>261.90000000000003</v>
      </c>
      <c r="I16" s="454">
        <f t="shared" si="3"/>
        <v>-16.259641084383368</v>
      </c>
      <c r="J16" s="451">
        <v>601.9490000000001</v>
      </c>
      <c r="K16" s="452"/>
      <c r="L16" s="452">
        <f t="shared" si="4"/>
        <v>601.9490000000001</v>
      </c>
      <c r="M16" s="453">
        <f t="shared" si="5"/>
        <v>0.014128585006775609</v>
      </c>
      <c r="N16" s="451">
        <v>613.3</v>
      </c>
      <c r="O16" s="452"/>
      <c r="P16" s="452">
        <f t="shared" si="6"/>
        <v>613.3</v>
      </c>
      <c r="Q16" s="455">
        <f t="shared" si="7"/>
        <v>-1.8508071090819977</v>
      </c>
    </row>
    <row r="17" spans="1:17" s="91" customFormat="1" ht="17.25" customHeight="1">
      <c r="A17" s="450" t="s">
        <v>164</v>
      </c>
      <c r="B17" s="451">
        <v>190.806</v>
      </c>
      <c r="C17" s="452">
        <v>0</v>
      </c>
      <c r="D17" s="452">
        <f t="shared" si="0"/>
        <v>190.806</v>
      </c>
      <c r="E17" s="453">
        <f t="shared" si="1"/>
        <v>0.012187470358647194</v>
      </c>
      <c r="F17" s="451">
        <v>155.25800000000004</v>
      </c>
      <c r="G17" s="452"/>
      <c r="H17" s="452">
        <f t="shared" si="2"/>
        <v>155.25800000000004</v>
      </c>
      <c r="I17" s="454">
        <f t="shared" si="3"/>
        <v>22.896082649525273</v>
      </c>
      <c r="J17" s="451">
        <v>401.908</v>
      </c>
      <c r="K17" s="452"/>
      <c r="L17" s="452">
        <f t="shared" si="4"/>
        <v>401.908</v>
      </c>
      <c r="M17" s="453">
        <f t="shared" si="5"/>
        <v>0.009433342929223524</v>
      </c>
      <c r="N17" s="451">
        <v>459.61999999999983</v>
      </c>
      <c r="O17" s="452"/>
      <c r="P17" s="452">
        <f t="shared" si="6"/>
        <v>459.61999999999983</v>
      </c>
      <c r="Q17" s="455">
        <f t="shared" si="7"/>
        <v>-12.556459684086818</v>
      </c>
    </row>
    <row r="18" spans="1:17" s="91" customFormat="1" ht="17.25" customHeight="1">
      <c r="A18" s="450" t="s">
        <v>166</v>
      </c>
      <c r="B18" s="451">
        <v>0</v>
      </c>
      <c r="C18" s="452">
        <v>114.79000000000002</v>
      </c>
      <c r="D18" s="452">
        <f t="shared" si="0"/>
        <v>114.79000000000002</v>
      </c>
      <c r="E18" s="453">
        <f t="shared" si="1"/>
        <v>0.00733205309303225</v>
      </c>
      <c r="F18" s="451"/>
      <c r="G18" s="452">
        <v>85.96400000000001</v>
      </c>
      <c r="H18" s="452">
        <f t="shared" si="2"/>
        <v>85.96400000000001</v>
      </c>
      <c r="I18" s="454">
        <f t="shared" si="3"/>
        <v>33.532641570890156</v>
      </c>
      <c r="J18" s="451"/>
      <c r="K18" s="452">
        <v>324.24100000000016</v>
      </c>
      <c r="L18" s="452">
        <f t="shared" si="4"/>
        <v>324.24100000000016</v>
      </c>
      <c r="M18" s="453">
        <f t="shared" si="5"/>
        <v>0.007610389802428332</v>
      </c>
      <c r="N18" s="451"/>
      <c r="O18" s="452">
        <v>258.2899999999999</v>
      </c>
      <c r="P18" s="452">
        <f t="shared" si="6"/>
        <v>258.2899999999999</v>
      </c>
      <c r="Q18" s="455">
        <f t="shared" si="7"/>
        <v>25.53370242750408</v>
      </c>
    </row>
    <row r="19" spans="1:17" s="91" customFormat="1" ht="17.25" customHeight="1">
      <c r="A19" s="450" t="s">
        <v>169</v>
      </c>
      <c r="B19" s="451">
        <v>0</v>
      </c>
      <c r="C19" s="452">
        <v>86.806</v>
      </c>
      <c r="D19" s="452">
        <f t="shared" si="0"/>
        <v>86.806</v>
      </c>
      <c r="E19" s="453">
        <f t="shared" si="1"/>
        <v>0.005544613649218202</v>
      </c>
      <c r="F19" s="451"/>
      <c r="G19" s="452">
        <v>61.602999999999994</v>
      </c>
      <c r="H19" s="452">
        <f t="shared" si="2"/>
        <v>61.602999999999994</v>
      </c>
      <c r="I19" s="454">
        <f t="shared" si="3"/>
        <v>40.91196857295911</v>
      </c>
      <c r="J19" s="451"/>
      <c r="K19" s="452">
        <v>352.3029999999998</v>
      </c>
      <c r="L19" s="452">
        <f t="shared" si="4"/>
        <v>352.3029999999998</v>
      </c>
      <c r="M19" s="453">
        <f t="shared" si="5"/>
        <v>0.008269044194179348</v>
      </c>
      <c r="N19" s="451"/>
      <c r="O19" s="452">
        <v>193.92100000000008</v>
      </c>
      <c r="P19" s="452">
        <f t="shared" si="6"/>
        <v>193.92100000000008</v>
      </c>
      <c r="Q19" s="455">
        <f t="shared" si="7"/>
        <v>81.67346496769288</v>
      </c>
    </row>
    <row r="20" spans="1:17" s="91" customFormat="1" ht="17.25" customHeight="1">
      <c r="A20" s="450" t="s">
        <v>165</v>
      </c>
      <c r="B20" s="451">
        <v>73.27000000000002</v>
      </c>
      <c r="C20" s="452">
        <v>0.018</v>
      </c>
      <c r="D20" s="452">
        <f>C20+B20</f>
        <v>73.28800000000003</v>
      </c>
      <c r="E20" s="453">
        <f>(D20/$D$8)</f>
        <v>0.004681170024236847</v>
      </c>
      <c r="F20" s="451">
        <v>74.684</v>
      </c>
      <c r="G20" s="452"/>
      <c r="H20" s="452">
        <f>G20+F20</f>
        <v>74.684</v>
      </c>
      <c r="I20" s="454">
        <f t="shared" si="3"/>
        <v>-1.869208933640365</v>
      </c>
      <c r="J20" s="451">
        <v>214.187</v>
      </c>
      <c r="K20" s="452">
        <v>0.027999999999999997</v>
      </c>
      <c r="L20" s="452">
        <f>K20+J20</f>
        <v>214.215</v>
      </c>
      <c r="M20" s="453">
        <f>(L20/$L$8)</f>
        <v>0.005027925683448991</v>
      </c>
      <c r="N20" s="451">
        <v>194.85900000000007</v>
      </c>
      <c r="O20" s="452"/>
      <c r="P20" s="452">
        <f>O20+N20</f>
        <v>194.85900000000007</v>
      </c>
      <c r="Q20" s="455">
        <f>(L20/P20-1)*100</f>
        <v>9.933336412482841</v>
      </c>
    </row>
    <row r="21" spans="1:17" s="91" customFormat="1" ht="17.25" customHeight="1" thickBot="1">
      <c r="A21" s="456" t="s">
        <v>172</v>
      </c>
      <c r="B21" s="457">
        <v>94.70799999999998</v>
      </c>
      <c r="C21" s="458">
        <v>784.9280000000003</v>
      </c>
      <c r="D21" s="458">
        <f>C21+B21</f>
        <v>879.6360000000003</v>
      </c>
      <c r="E21" s="459">
        <f>(D21/$D$8)</f>
        <v>0.05618553754283925</v>
      </c>
      <c r="F21" s="457">
        <v>119.56500000000001</v>
      </c>
      <c r="G21" s="458">
        <v>372.399</v>
      </c>
      <c r="H21" s="458">
        <f>G21+F21</f>
        <v>491.964</v>
      </c>
      <c r="I21" s="460">
        <f t="shared" si="3"/>
        <v>78.8008878698442</v>
      </c>
      <c r="J21" s="457">
        <v>236.18299999999994</v>
      </c>
      <c r="K21" s="458">
        <v>1582.762</v>
      </c>
      <c r="L21" s="458">
        <f>K21+J21</f>
        <v>1818.945</v>
      </c>
      <c r="M21" s="459">
        <f>(L21/$L$8)</f>
        <v>0.04269318340116763</v>
      </c>
      <c r="N21" s="457">
        <v>1333.0410000000002</v>
      </c>
      <c r="O21" s="458">
        <v>1504.366</v>
      </c>
      <c r="P21" s="458">
        <f>O21+N21</f>
        <v>2837.407</v>
      </c>
      <c r="Q21" s="461">
        <f>(L21/P21-1)*100</f>
        <v>-35.89411036203125</v>
      </c>
    </row>
    <row r="22" s="90" customFormat="1" ht="6.75" customHeight="1" thickTop="1">
      <c r="A22" s="105"/>
    </row>
    <row r="23" ht="14.25">
      <c r="A23" s="105" t="s">
        <v>38</v>
      </c>
    </row>
    <row r="24" ht="14.25">
      <c r="A24" s="88" t="s">
        <v>27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2:Q65536 I22:I65536 Q3 I3">
    <cfRule type="cellIs" priority="8" dxfId="91" operator="lessThan" stopIfTrue="1">
      <formula>0</formula>
    </cfRule>
  </conditionalFormatting>
  <conditionalFormatting sqref="Q8:Q21 I8:I21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35" sqref="A35"/>
    </sheetView>
  </sheetViews>
  <sheetFormatPr defaultColWidth="8.00390625" defaultRowHeight="15"/>
  <cols>
    <col min="1" max="1" width="29.8515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30" t="s">
        <v>43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4" t="s">
        <v>42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6"/>
    </row>
    <row r="5" spans="1:25" s="131" customFormat="1" ht="19.5" customHeight="1" thickBot="1" thickTop="1">
      <c r="A5" s="633" t="s">
        <v>41</v>
      </c>
      <c r="B5" s="648" t="s">
        <v>34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52" t="s">
        <v>33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1"/>
    </row>
    <row r="6" spans="1:25" s="130" customFormat="1" ht="26.25" customHeight="1" thickBot="1">
      <c r="A6" s="634"/>
      <c r="B6" s="640" t="s">
        <v>154</v>
      </c>
      <c r="C6" s="641"/>
      <c r="D6" s="641"/>
      <c r="E6" s="641"/>
      <c r="F6" s="642"/>
      <c r="G6" s="637" t="s">
        <v>32</v>
      </c>
      <c r="H6" s="640" t="s">
        <v>155</v>
      </c>
      <c r="I6" s="641"/>
      <c r="J6" s="641"/>
      <c r="K6" s="641"/>
      <c r="L6" s="642"/>
      <c r="M6" s="637" t="s">
        <v>31</v>
      </c>
      <c r="N6" s="647" t="s">
        <v>156</v>
      </c>
      <c r="O6" s="641"/>
      <c r="P6" s="641"/>
      <c r="Q6" s="641"/>
      <c r="R6" s="641"/>
      <c r="S6" s="637" t="s">
        <v>32</v>
      </c>
      <c r="T6" s="647" t="s">
        <v>157</v>
      </c>
      <c r="U6" s="641"/>
      <c r="V6" s="641"/>
      <c r="W6" s="641"/>
      <c r="X6" s="641"/>
      <c r="Y6" s="637" t="s">
        <v>31</v>
      </c>
    </row>
    <row r="7" spans="1:25" s="125" customFormat="1" ht="26.25" customHeight="1">
      <c r="A7" s="635"/>
      <c r="B7" s="620" t="s">
        <v>20</v>
      </c>
      <c r="C7" s="621"/>
      <c r="D7" s="622" t="s">
        <v>19</v>
      </c>
      <c r="E7" s="623"/>
      <c r="F7" s="624" t="s">
        <v>15</v>
      </c>
      <c r="G7" s="638"/>
      <c r="H7" s="620" t="s">
        <v>20</v>
      </c>
      <c r="I7" s="621"/>
      <c r="J7" s="622" t="s">
        <v>19</v>
      </c>
      <c r="K7" s="623"/>
      <c r="L7" s="624" t="s">
        <v>15</v>
      </c>
      <c r="M7" s="638"/>
      <c r="N7" s="621" t="s">
        <v>20</v>
      </c>
      <c r="O7" s="621"/>
      <c r="P7" s="626" t="s">
        <v>19</v>
      </c>
      <c r="Q7" s="621"/>
      <c r="R7" s="624" t="s">
        <v>15</v>
      </c>
      <c r="S7" s="638"/>
      <c r="T7" s="627" t="s">
        <v>20</v>
      </c>
      <c r="U7" s="623"/>
      <c r="V7" s="622" t="s">
        <v>19</v>
      </c>
      <c r="W7" s="643"/>
      <c r="X7" s="624" t="s">
        <v>15</v>
      </c>
      <c r="Y7" s="638"/>
    </row>
    <row r="8" spans="1:25" s="125" customFormat="1" ht="31.5" thickBot="1">
      <c r="A8" s="636"/>
      <c r="B8" s="128" t="s">
        <v>17</v>
      </c>
      <c r="C8" s="126" t="s">
        <v>16</v>
      </c>
      <c r="D8" s="127" t="s">
        <v>17</v>
      </c>
      <c r="E8" s="126" t="s">
        <v>16</v>
      </c>
      <c r="F8" s="625"/>
      <c r="G8" s="639"/>
      <c r="H8" s="128" t="s">
        <v>17</v>
      </c>
      <c r="I8" s="126" t="s">
        <v>16</v>
      </c>
      <c r="J8" s="127" t="s">
        <v>17</v>
      </c>
      <c r="K8" s="126" t="s">
        <v>16</v>
      </c>
      <c r="L8" s="625"/>
      <c r="M8" s="639"/>
      <c r="N8" s="129" t="s">
        <v>17</v>
      </c>
      <c r="O8" s="126" t="s">
        <v>16</v>
      </c>
      <c r="P8" s="127" t="s">
        <v>17</v>
      </c>
      <c r="Q8" s="126" t="s">
        <v>16</v>
      </c>
      <c r="R8" s="625"/>
      <c r="S8" s="639"/>
      <c r="T8" s="128" t="s">
        <v>17</v>
      </c>
      <c r="U8" s="126" t="s">
        <v>16</v>
      </c>
      <c r="V8" s="127" t="s">
        <v>17</v>
      </c>
      <c r="W8" s="126" t="s">
        <v>16</v>
      </c>
      <c r="X8" s="625"/>
      <c r="Y8" s="639"/>
    </row>
    <row r="9" spans="1:25" s="114" customFormat="1" ht="18" customHeight="1" thickBot="1" thickTop="1">
      <c r="A9" s="124" t="s">
        <v>22</v>
      </c>
      <c r="B9" s="123">
        <f>SUM(B10:B44)</f>
        <v>491536</v>
      </c>
      <c r="C9" s="117">
        <f>SUM(C10:C44)</f>
        <v>445247</v>
      </c>
      <c r="D9" s="118">
        <f>SUM(D10:D44)</f>
        <v>262</v>
      </c>
      <c r="E9" s="117">
        <f>SUM(E10:E44)</f>
        <v>139</v>
      </c>
      <c r="F9" s="116">
        <f aca="true" t="shared" si="0" ref="F9:F16">SUM(B9:E9)</f>
        <v>937184</v>
      </c>
      <c r="G9" s="120">
        <f aca="true" t="shared" si="1" ref="G9:G44">F9/$F$9</f>
        <v>1</v>
      </c>
      <c r="H9" s="119">
        <f>SUM(H10:H44)</f>
        <v>489132</v>
      </c>
      <c r="I9" s="117">
        <f>SUM(I10:I44)</f>
        <v>452820</v>
      </c>
      <c r="J9" s="118">
        <f>SUM(J10:J44)</f>
        <v>3732</v>
      </c>
      <c r="K9" s="117">
        <f>SUM(K10:K44)</f>
        <v>2099</v>
      </c>
      <c r="L9" s="116">
        <f aca="true" t="shared" si="2" ref="L9:L16">SUM(H9:K9)</f>
        <v>947783</v>
      </c>
      <c r="M9" s="122">
        <f aca="true" t="shared" si="3" ref="M9:M16">IF(ISERROR(F9/L9-1),"         /0",(F9/L9-1))</f>
        <v>-0.011182939554729265</v>
      </c>
      <c r="N9" s="121">
        <f>SUM(N10:N44)</f>
        <v>1492683</v>
      </c>
      <c r="O9" s="117">
        <f>SUM(O10:O44)</f>
        <v>1423139</v>
      </c>
      <c r="P9" s="118">
        <f>SUM(P10:P44)</f>
        <v>3379</v>
      </c>
      <c r="Q9" s="117">
        <f>SUM(Q10:Q44)</f>
        <v>3621</v>
      </c>
      <c r="R9" s="116">
        <f aca="true" t="shared" si="4" ref="R9:R16">SUM(N9:Q9)</f>
        <v>2922822</v>
      </c>
      <c r="S9" s="120">
        <f aca="true" t="shared" si="5" ref="S9:S44">R9/$R$9</f>
        <v>1</v>
      </c>
      <c r="T9" s="119">
        <f>SUM(T10:T44)</f>
        <v>1463635</v>
      </c>
      <c r="U9" s="117">
        <f>SUM(U10:U44)</f>
        <v>1365729</v>
      </c>
      <c r="V9" s="118">
        <f>SUM(V10:V44)</f>
        <v>13732</v>
      </c>
      <c r="W9" s="117">
        <f>SUM(W10:W44)</f>
        <v>9099</v>
      </c>
      <c r="X9" s="116">
        <f aca="true" t="shared" si="6" ref="X9:X16">SUM(T9:W9)</f>
        <v>2852195</v>
      </c>
      <c r="Y9" s="115">
        <f>IF(ISERROR(R9/X9-1),"         /0",(R9/X9-1))</f>
        <v>0.024762332168733137</v>
      </c>
    </row>
    <row r="10" spans="1:25" ht="19.5" customHeight="1" thickTop="1">
      <c r="A10" s="422" t="s">
        <v>159</v>
      </c>
      <c r="B10" s="424">
        <v>149049</v>
      </c>
      <c r="C10" s="425">
        <v>139888</v>
      </c>
      <c r="D10" s="426">
        <v>132</v>
      </c>
      <c r="E10" s="425">
        <v>60</v>
      </c>
      <c r="F10" s="427">
        <f t="shared" si="0"/>
        <v>289129</v>
      </c>
      <c r="G10" s="428">
        <f t="shared" si="1"/>
        <v>0.3085082545156554</v>
      </c>
      <c r="H10" s="429">
        <v>144274</v>
      </c>
      <c r="I10" s="425">
        <v>130932</v>
      </c>
      <c r="J10" s="426">
        <v>1026</v>
      </c>
      <c r="K10" s="425">
        <v>942</v>
      </c>
      <c r="L10" s="427">
        <f t="shared" si="2"/>
        <v>277174</v>
      </c>
      <c r="M10" s="430">
        <f t="shared" si="3"/>
        <v>0.04313175117435253</v>
      </c>
      <c r="N10" s="424">
        <v>461774</v>
      </c>
      <c r="O10" s="425">
        <v>441503</v>
      </c>
      <c r="P10" s="426">
        <v>1771</v>
      </c>
      <c r="Q10" s="425">
        <v>1914</v>
      </c>
      <c r="R10" s="427">
        <f t="shared" si="4"/>
        <v>906962</v>
      </c>
      <c r="S10" s="428">
        <f t="shared" si="5"/>
        <v>0.31030353541885203</v>
      </c>
      <c r="T10" s="429">
        <v>433373</v>
      </c>
      <c r="U10" s="425">
        <v>401105</v>
      </c>
      <c r="V10" s="426">
        <v>5041</v>
      </c>
      <c r="W10" s="425">
        <v>5579</v>
      </c>
      <c r="X10" s="427">
        <f t="shared" si="6"/>
        <v>845098</v>
      </c>
      <c r="Y10" s="431">
        <f aca="true" t="shared" si="7" ref="Y10:Y16">IF(ISERROR(R10/X10-1),"         /0",IF(R10/X10&gt;5,"  *  ",(R10/X10-1)))</f>
        <v>0.07320334446419241</v>
      </c>
    </row>
    <row r="11" spans="1:25" ht="19.5" customHeight="1">
      <c r="A11" s="432" t="s">
        <v>164</v>
      </c>
      <c r="B11" s="384">
        <v>69278</v>
      </c>
      <c r="C11" s="385">
        <v>58578</v>
      </c>
      <c r="D11" s="386">
        <v>0</v>
      </c>
      <c r="E11" s="385">
        <v>0</v>
      </c>
      <c r="F11" s="387">
        <f t="shared" si="0"/>
        <v>127856</v>
      </c>
      <c r="G11" s="388">
        <f t="shared" si="1"/>
        <v>0.1364257178953119</v>
      </c>
      <c r="H11" s="389">
        <v>63700</v>
      </c>
      <c r="I11" s="385">
        <v>58295</v>
      </c>
      <c r="J11" s="386"/>
      <c r="K11" s="385"/>
      <c r="L11" s="387">
        <f t="shared" si="2"/>
        <v>121995</v>
      </c>
      <c r="M11" s="390">
        <f t="shared" si="3"/>
        <v>0.04804295258002367</v>
      </c>
      <c r="N11" s="384">
        <v>217548</v>
      </c>
      <c r="O11" s="385">
        <v>201785</v>
      </c>
      <c r="P11" s="386"/>
      <c r="Q11" s="385"/>
      <c r="R11" s="387">
        <f t="shared" si="4"/>
        <v>419333</v>
      </c>
      <c r="S11" s="388">
        <f t="shared" si="5"/>
        <v>0.14346853828252285</v>
      </c>
      <c r="T11" s="389">
        <v>203187</v>
      </c>
      <c r="U11" s="385">
        <v>184815</v>
      </c>
      <c r="V11" s="386"/>
      <c r="W11" s="385"/>
      <c r="X11" s="387">
        <f t="shared" si="6"/>
        <v>388002</v>
      </c>
      <c r="Y11" s="391">
        <f t="shared" si="7"/>
        <v>0.08074958376503205</v>
      </c>
    </row>
    <row r="12" spans="1:25" ht="19.5" customHeight="1">
      <c r="A12" s="432" t="s">
        <v>178</v>
      </c>
      <c r="B12" s="384">
        <v>31850</v>
      </c>
      <c r="C12" s="385">
        <v>33928</v>
      </c>
      <c r="D12" s="386">
        <v>0</v>
      </c>
      <c r="E12" s="385">
        <v>0</v>
      </c>
      <c r="F12" s="387">
        <f t="shared" si="0"/>
        <v>65778</v>
      </c>
      <c r="G12" s="388">
        <f>F12/$F$9</f>
        <v>0.07018685765015195</v>
      </c>
      <c r="H12" s="389">
        <v>34838</v>
      </c>
      <c r="I12" s="385">
        <v>36935</v>
      </c>
      <c r="J12" s="386"/>
      <c r="K12" s="385"/>
      <c r="L12" s="387">
        <f t="shared" si="2"/>
        <v>71773</v>
      </c>
      <c r="M12" s="390">
        <f t="shared" si="3"/>
        <v>-0.08352723168879661</v>
      </c>
      <c r="N12" s="384">
        <v>95601</v>
      </c>
      <c r="O12" s="385">
        <v>99747</v>
      </c>
      <c r="P12" s="386">
        <v>91</v>
      </c>
      <c r="Q12" s="385">
        <v>93</v>
      </c>
      <c r="R12" s="387">
        <f t="shared" si="4"/>
        <v>195532</v>
      </c>
      <c r="S12" s="388">
        <f>R12/$R$9</f>
        <v>0.06689836055702332</v>
      </c>
      <c r="T12" s="389">
        <v>84886</v>
      </c>
      <c r="U12" s="385">
        <v>87431</v>
      </c>
      <c r="V12" s="386"/>
      <c r="W12" s="385"/>
      <c r="X12" s="387">
        <f t="shared" si="6"/>
        <v>172317</v>
      </c>
      <c r="Y12" s="391">
        <f t="shared" si="7"/>
        <v>0.13472263328632694</v>
      </c>
    </row>
    <row r="13" spans="1:25" ht="19.5" customHeight="1">
      <c r="A13" s="432" t="s">
        <v>179</v>
      </c>
      <c r="B13" s="384">
        <v>23073</v>
      </c>
      <c r="C13" s="385">
        <v>21477</v>
      </c>
      <c r="D13" s="386">
        <v>0</v>
      </c>
      <c r="E13" s="385">
        <v>0</v>
      </c>
      <c r="F13" s="387">
        <f t="shared" si="0"/>
        <v>44550</v>
      </c>
      <c r="G13" s="388">
        <f>F13/$F$9</f>
        <v>0.04753602280875474</v>
      </c>
      <c r="H13" s="389">
        <v>21594</v>
      </c>
      <c r="I13" s="385">
        <v>20143</v>
      </c>
      <c r="J13" s="386"/>
      <c r="K13" s="385"/>
      <c r="L13" s="387">
        <f t="shared" si="2"/>
        <v>41737</v>
      </c>
      <c r="M13" s="390">
        <f t="shared" si="3"/>
        <v>0.06739823178474724</v>
      </c>
      <c r="N13" s="384">
        <v>64557</v>
      </c>
      <c r="O13" s="385">
        <v>60713</v>
      </c>
      <c r="P13" s="386"/>
      <c r="Q13" s="385"/>
      <c r="R13" s="387">
        <f t="shared" si="4"/>
        <v>125270</v>
      </c>
      <c r="S13" s="388">
        <f>R13/$R$9</f>
        <v>0.04285926409476869</v>
      </c>
      <c r="T13" s="389">
        <v>70070</v>
      </c>
      <c r="U13" s="385">
        <v>64411</v>
      </c>
      <c r="V13" s="386"/>
      <c r="W13" s="385"/>
      <c r="X13" s="387">
        <f t="shared" si="6"/>
        <v>134481</v>
      </c>
      <c r="Y13" s="391">
        <f t="shared" si="7"/>
        <v>-0.06849294695904995</v>
      </c>
    </row>
    <row r="14" spans="1:25" ht="19.5" customHeight="1">
      <c r="A14" s="432" t="s">
        <v>180</v>
      </c>
      <c r="B14" s="384">
        <v>17320</v>
      </c>
      <c r="C14" s="385">
        <v>14502</v>
      </c>
      <c r="D14" s="386">
        <v>0</v>
      </c>
      <c r="E14" s="385">
        <v>0</v>
      </c>
      <c r="F14" s="387">
        <f t="shared" si="0"/>
        <v>31822</v>
      </c>
      <c r="G14" s="388">
        <f>F14/$F$9</f>
        <v>0.03395491173558234</v>
      </c>
      <c r="H14" s="389">
        <v>12996</v>
      </c>
      <c r="I14" s="385">
        <v>11179</v>
      </c>
      <c r="J14" s="386"/>
      <c r="K14" s="385"/>
      <c r="L14" s="387">
        <f t="shared" si="2"/>
        <v>24175</v>
      </c>
      <c r="M14" s="390">
        <f t="shared" si="3"/>
        <v>0.31631851085832463</v>
      </c>
      <c r="N14" s="384">
        <v>47257</v>
      </c>
      <c r="O14" s="385">
        <v>44353</v>
      </c>
      <c r="P14" s="386"/>
      <c r="Q14" s="385"/>
      <c r="R14" s="387">
        <f t="shared" si="4"/>
        <v>91610</v>
      </c>
      <c r="S14" s="388">
        <f>R14/$R$9</f>
        <v>0.031342996597124285</v>
      </c>
      <c r="T14" s="389">
        <v>37957</v>
      </c>
      <c r="U14" s="385">
        <v>35405</v>
      </c>
      <c r="V14" s="386"/>
      <c r="W14" s="385"/>
      <c r="X14" s="387">
        <f t="shared" si="6"/>
        <v>73362</v>
      </c>
      <c r="Y14" s="391">
        <f t="shared" si="7"/>
        <v>0.24873912924947517</v>
      </c>
    </row>
    <row r="15" spans="1:25" ht="19.5" customHeight="1">
      <c r="A15" s="432" t="s">
        <v>181</v>
      </c>
      <c r="B15" s="384">
        <v>15739</v>
      </c>
      <c r="C15" s="385">
        <v>13906</v>
      </c>
      <c r="D15" s="386">
        <v>0</v>
      </c>
      <c r="E15" s="385">
        <v>0</v>
      </c>
      <c r="F15" s="387">
        <f t="shared" si="0"/>
        <v>29645</v>
      </c>
      <c r="G15" s="388">
        <f>F15/$F$9</f>
        <v>0.031631995424591115</v>
      </c>
      <c r="H15" s="389">
        <v>18964</v>
      </c>
      <c r="I15" s="385">
        <v>17415</v>
      </c>
      <c r="J15" s="386"/>
      <c r="K15" s="385"/>
      <c r="L15" s="387">
        <f t="shared" si="2"/>
        <v>36379</v>
      </c>
      <c r="M15" s="390">
        <f t="shared" si="3"/>
        <v>-0.18510679238021932</v>
      </c>
      <c r="N15" s="384">
        <v>45589</v>
      </c>
      <c r="O15" s="385">
        <v>42818</v>
      </c>
      <c r="P15" s="386"/>
      <c r="Q15" s="385"/>
      <c r="R15" s="387">
        <f t="shared" si="4"/>
        <v>88407</v>
      </c>
      <c r="S15" s="388">
        <f>R15/$R$9</f>
        <v>0.030247137868813084</v>
      </c>
      <c r="T15" s="389">
        <v>62096</v>
      </c>
      <c r="U15" s="385">
        <v>58920</v>
      </c>
      <c r="V15" s="386"/>
      <c r="W15" s="385"/>
      <c r="X15" s="387">
        <f t="shared" si="6"/>
        <v>121016</v>
      </c>
      <c r="Y15" s="391">
        <f t="shared" si="7"/>
        <v>-0.2694602366629206</v>
      </c>
    </row>
    <row r="16" spans="1:25" ht="19.5" customHeight="1">
      <c r="A16" s="432" t="s">
        <v>161</v>
      </c>
      <c r="B16" s="384">
        <v>11932</v>
      </c>
      <c r="C16" s="385">
        <v>11630</v>
      </c>
      <c r="D16" s="386">
        <v>0</v>
      </c>
      <c r="E16" s="385">
        <v>0</v>
      </c>
      <c r="F16" s="387">
        <f t="shared" si="0"/>
        <v>23562</v>
      </c>
      <c r="G16" s="388">
        <f>F16/$F$9</f>
        <v>0.025141274285519172</v>
      </c>
      <c r="H16" s="389">
        <v>17262</v>
      </c>
      <c r="I16" s="385">
        <v>15996</v>
      </c>
      <c r="J16" s="386">
        <v>549</v>
      </c>
      <c r="K16" s="385">
        <v>559</v>
      </c>
      <c r="L16" s="387">
        <f t="shared" si="2"/>
        <v>34366</v>
      </c>
      <c r="M16" s="390">
        <f t="shared" si="3"/>
        <v>-0.3143804923470872</v>
      </c>
      <c r="N16" s="384">
        <v>40826</v>
      </c>
      <c r="O16" s="385">
        <v>40334</v>
      </c>
      <c r="P16" s="386"/>
      <c r="Q16" s="385"/>
      <c r="R16" s="387">
        <f t="shared" si="4"/>
        <v>81160</v>
      </c>
      <c r="S16" s="388">
        <f>R16/$R$9</f>
        <v>0.027767684792300046</v>
      </c>
      <c r="T16" s="389">
        <v>52183</v>
      </c>
      <c r="U16" s="385">
        <v>49467</v>
      </c>
      <c r="V16" s="386">
        <v>549</v>
      </c>
      <c r="W16" s="385">
        <v>559</v>
      </c>
      <c r="X16" s="387">
        <f t="shared" si="6"/>
        <v>102758</v>
      </c>
      <c r="Y16" s="391">
        <f t="shared" si="7"/>
        <v>-0.2101831487572744</v>
      </c>
    </row>
    <row r="17" spans="1:25" ht="19.5" customHeight="1">
      <c r="A17" s="432" t="s">
        <v>182</v>
      </c>
      <c r="B17" s="384">
        <v>13549</v>
      </c>
      <c r="C17" s="385">
        <v>9084</v>
      </c>
      <c r="D17" s="386">
        <v>0</v>
      </c>
      <c r="E17" s="385">
        <v>0</v>
      </c>
      <c r="F17" s="387">
        <f aca="true" t="shared" si="8" ref="F17:F23">SUM(B17:E17)</f>
        <v>22633</v>
      </c>
      <c r="G17" s="388">
        <f aca="true" t="shared" si="9" ref="G17:G23">F17/$F$9</f>
        <v>0.024150006828968486</v>
      </c>
      <c r="H17" s="389">
        <v>11991</v>
      </c>
      <c r="I17" s="385">
        <v>8518</v>
      </c>
      <c r="J17" s="386"/>
      <c r="K17" s="385"/>
      <c r="L17" s="387">
        <f aca="true" t="shared" si="10" ref="L17:L23">SUM(H17:K17)</f>
        <v>20509</v>
      </c>
      <c r="M17" s="390">
        <f aca="true" t="shared" si="11" ref="M17:M23">IF(ISERROR(F17/L17-1),"         /0",(F17/L17-1))</f>
        <v>0.10356428884879798</v>
      </c>
      <c r="N17" s="384">
        <v>37021</v>
      </c>
      <c r="O17" s="385">
        <v>31515</v>
      </c>
      <c r="P17" s="386"/>
      <c r="Q17" s="385"/>
      <c r="R17" s="387">
        <f aca="true" t="shared" si="12" ref="R17:R23">SUM(N17:Q17)</f>
        <v>68536</v>
      </c>
      <c r="S17" s="388">
        <f aca="true" t="shared" si="13" ref="S17:S23">R17/$R$9</f>
        <v>0.023448571278031984</v>
      </c>
      <c r="T17" s="389">
        <v>33285</v>
      </c>
      <c r="U17" s="385">
        <v>27739</v>
      </c>
      <c r="V17" s="386"/>
      <c r="W17" s="385"/>
      <c r="X17" s="387">
        <f aca="true" t="shared" si="14" ref="X17:X23">SUM(T17:W17)</f>
        <v>61024</v>
      </c>
      <c r="Y17" s="391">
        <f aca="true" t="shared" si="15" ref="Y17:Y23">IF(ISERROR(R17/X17-1),"         /0",IF(R17/X17&gt;5,"  *  ",(R17/X17-1)))</f>
        <v>0.12309910854745665</v>
      </c>
    </row>
    <row r="18" spans="1:25" ht="19.5" customHeight="1">
      <c r="A18" s="432" t="s">
        <v>183</v>
      </c>
      <c r="B18" s="384">
        <v>11835</v>
      </c>
      <c r="C18" s="385">
        <v>10441</v>
      </c>
      <c r="D18" s="386">
        <v>0</v>
      </c>
      <c r="E18" s="385">
        <v>0</v>
      </c>
      <c r="F18" s="387">
        <f t="shared" si="8"/>
        <v>22276</v>
      </c>
      <c r="G18" s="388">
        <f t="shared" si="9"/>
        <v>0.02376907843070304</v>
      </c>
      <c r="H18" s="389">
        <v>13186</v>
      </c>
      <c r="I18" s="385">
        <v>12804</v>
      </c>
      <c r="J18" s="386"/>
      <c r="K18" s="385"/>
      <c r="L18" s="387">
        <f t="shared" si="10"/>
        <v>25990</v>
      </c>
      <c r="M18" s="390">
        <f t="shared" si="11"/>
        <v>-0.14290111581377452</v>
      </c>
      <c r="N18" s="384">
        <v>34262</v>
      </c>
      <c r="O18" s="385">
        <v>33116</v>
      </c>
      <c r="P18" s="386"/>
      <c r="Q18" s="385"/>
      <c r="R18" s="387">
        <f t="shared" si="12"/>
        <v>67378</v>
      </c>
      <c r="S18" s="388">
        <f t="shared" si="13"/>
        <v>0.023052378831143326</v>
      </c>
      <c r="T18" s="389">
        <v>37615</v>
      </c>
      <c r="U18" s="385">
        <v>36843</v>
      </c>
      <c r="V18" s="386"/>
      <c r="W18" s="385"/>
      <c r="X18" s="387">
        <f t="shared" si="14"/>
        <v>74458</v>
      </c>
      <c r="Y18" s="391">
        <f t="shared" si="15"/>
        <v>-0.09508716323296351</v>
      </c>
    </row>
    <row r="19" spans="1:25" ht="19.5" customHeight="1">
      <c r="A19" s="432" t="s">
        <v>184</v>
      </c>
      <c r="B19" s="384">
        <v>10885</v>
      </c>
      <c r="C19" s="385">
        <v>10622</v>
      </c>
      <c r="D19" s="386">
        <v>0</v>
      </c>
      <c r="E19" s="385">
        <v>0</v>
      </c>
      <c r="F19" s="387">
        <f t="shared" si="8"/>
        <v>21507</v>
      </c>
      <c r="G19" s="388">
        <f t="shared" si="9"/>
        <v>0.022948535186260114</v>
      </c>
      <c r="H19" s="389">
        <v>10987</v>
      </c>
      <c r="I19" s="385">
        <v>10318</v>
      </c>
      <c r="J19" s="386"/>
      <c r="K19" s="385"/>
      <c r="L19" s="387">
        <f t="shared" si="10"/>
        <v>21305</v>
      </c>
      <c r="M19" s="390">
        <f t="shared" si="11"/>
        <v>0.009481342407885451</v>
      </c>
      <c r="N19" s="384">
        <v>34614</v>
      </c>
      <c r="O19" s="385">
        <v>33340</v>
      </c>
      <c r="P19" s="386">
        <v>118</v>
      </c>
      <c r="Q19" s="385">
        <v>0</v>
      </c>
      <c r="R19" s="387">
        <f t="shared" si="12"/>
        <v>68072</v>
      </c>
      <c r="S19" s="388">
        <f t="shared" si="13"/>
        <v>0.02328982059119577</v>
      </c>
      <c r="T19" s="389">
        <v>31761</v>
      </c>
      <c r="U19" s="385">
        <v>29733</v>
      </c>
      <c r="V19" s="386"/>
      <c r="W19" s="385"/>
      <c r="X19" s="387">
        <f t="shared" si="14"/>
        <v>61494</v>
      </c>
      <c r="Y19" s="391">
        <f t="shared" si="15"/>
        <v>0.10696978567014659</v>
      </c>
    </row>
    <row r="20" spans="1:25" ht="19.5" customHeight="1">
      <c r="A20" s="432" t="s">
        <v>185</v>
      </c>
      <c r="B20" s="384">
        <v>10709</v>
      </c>
      <c r="C20" s="385">
        <v>10526</v>
      </c>
      <c r="D20" s="386">
        <v>0</v>
      </c>
      <c r="E20" s="385">
        <v>0</v>
      </c>
      <c r="F20" s="387">
        <f t="shared" si="8"/>
        <v>21235</v>
      </c>
      <c r="G20" s="388">
        <f t="shared" si="9"/>
        <v>0.022658304025676923</v>
      </c>
      <c r="H20" s="389">
        <v>12009</v>
      </c>
      <c r="I20" s="385">
        <v>10665</v>
      </c>
      <c r="J20" s="386"/>
      <c r="K20" s="385"/>
      <c r="L20" s="387">
        <f t="shared" si="10"/>
        <v>22674</v>
      </c>
      <c r="M20" s="390">
        <f t="shared" si="11"/>
        <v>-0.06346476140072332</v>
      </c>
      <c r="N20" s="384">
        <v>31891</v>
      </c>
      <c r="O20" s="385">
        <v>32940</v>
      </c>
      <c r="P20" s="386"/>
      <c r="Q20" s="385"/>
      <c r="R20" s="387">
        <f t="shared" si="12"/>
        <v>64831</v>
      </c>
      <c r="S20" s="388">
        <f t="shared" si="13"/>
        <v>0.022180960729048845</v>
      </c>
      <c r="T20" s="389">
        <v>35715</v>
      </c>
      <c r="U20" s="385">
        <v>33039</v>
      </c>
      <c r="V20" s="386"/>
      <c r="W20" s="385"/>
      <c r="X20" s="387">
        <f t="shared" si="14"/>
        <v>68754</v>
      </c>
      <c r="Y20" s="391">
        <f t="shared" si="15"/>
        <v>-0.057058498414637726</v>
      </c>
    </row>
    <row r="21" spans="1:25" ht="19.5" customHeight="1">
      <c r="A21" s="432" t="s">
        <v>186</v>
      </c>
      <c r="B21" s="384">
        <v>11633</v>
      </c>
      <c r="C21" s="385">
        <v>9486</v>
      </c>
      <c r="D21" s="386">
        <v>0</v>
      </c>
      <c r="E21" s="385">
        <v>0</v>
      </c>
      <c r="F21" s="387">
        <f t="shared" si="8"/>
        <v>21119</v>
      </c>
      <c r="G21" s="388">
        <f t="shared" si="9"/>
        <v>0.022534528971898796</v>
      </c>
      <c r="H21" s="389">
        <v>1276</v>
      </c>
      <c r="I21" s="385">
        <v>1156</v>
      </c>
      <c r="J21" s="386">
        <v>60</v>
      </c>
      <c r="K21" s="385">
        <v>0</v>
      </c>
      <c r="L21" s="387">
        <f t="shared" si="10"/>
        <v>2492</v>
      </c>
      <c r="M21" s="390">
        <f t="shared" si="11"/>
        <v>7.474719101123595</v>
      </c>
      <c r="N21" s="384">
        <v>34381</v>
      </c>
      <c r="O21" s="385">
        <v>30400</v>
      </c>
      <c r="P21" s="386"/>
      <c r="Q21" s="385"/>
      <c r="R21" s="387">
        <f t="shared" si="12"/>
        <v>64781</v>
      </c>
      <c r="S21" s="388">
        <f t="shared" si="13"/>
        <v>0.022163853974001838</v>
      </c>
      <c r="T21" s="389">
        <v>3971</v>
      </c>
      <c r="U21" s="385">
        <v>3217</v>
      </c>
      <c r="V21" s="386">
        <v>60</v>
      </c>
      <c r="W21" s="385">
        <v>0</v>
      </c>
      <c r="X21" s="387">
        <f t="shared" si="14"/>
        <v>7248</v>
      </c>
      <c r="Y21" s="391" t="str">
        <f t="shared" si="15"/>
        <v>  *  </v>
      </c>
    </row>
    <row r="22" spans="1:25" ht="19.5" customHeight="1">
      <c r="A22" s="432" t="s">
        <v>187</v>
      </c>
      <c r="B22" s="384">
        <v>10448</v>
      </c>
      <c r="C22" s="385">
        <v>10540</v>
      </c>
      <c r="D22" s="386">
        <v>0</v>
      </c>
      <c r="E22" s="385">
        <v>0</v>
      </c>
      <c r="F22" s="387">
        <f t="shared" si="8"/>
        <v>20988</v>
      </c>
      <c r="G22" s="388">
        <f t="shared" si="9"/>
        <v>0.022394748523235565</v>
      </c>
      <c r="H22" s="389">
        <v>7959</v>
      </c>
      <c r="I22" s="385">
        <v>8475</v>
      </c>
      <c r="J22" s="386"/>
      <c r="K22" s="385"/>
      <c r="L22" s="387">
        <f t="shared" si="10"/>
        <v>16434</v>
      </c>
      <c r="M22" s="390">
        <f t="shared" si="11"/>
        <v>0.27710843373493965</v>
      </c>
      <c r="N22" s="384">
        <v>29913</v>
      </c>
      <c r="O22" s="385">
        <v>30082</v>
      </c>
      <c r="P22" s="386"/>
      <c r="Q22" s="385"/>
      <c r="R22" s="387">
        <f t="shared" si="12"/>
        <v>59995</v>
      </c>
      <c r="S22" s="388">
        <f t="shared" si="13"/>
        <v>0.02052639538090243</v>
      </c>
      <c r="T22" s="389">
        <v>26448</v>
      </c>
      <c r="U22" s="385">
        <v>25391</v>
      </c>
      <c r="V22" s="386"/>
      <c r="W22" s="385"/>
      <c r="X22" s="387">
        <f t="shared" si="14"/>
        <v>51839</v>
      </c>
      <c r="Y22" s="391">
        <f t="shared" si="15"/>
        <v>0.1573332818920119</v>
      </c>
    </row>
    <row r="23" spans="1:25" ht="19.5" customHeight="1">
      <c r="A23" s="432" t="s">
        <v>188</v>
      </c>
      <c r="B23" s="384">
        <v>10732</v>
      </c>
      <c r="C23" s="385">
        <v>9565</v>
      </c>
      <c r="D23" s="386">
        <v>0</v>
      </c>
      <c r="E23" s="385">
        <v>0</v>
      </c>
      <c r="F23" s="387">
        <f t="shared" si="8"/>
        <v>20297</v>
      </c>
      <c r="G23" s="388">
        <f t="shared" si="9"/>
        <v>0.02165743333219517</v>
      </c>
      <c r="H23" s="389">
        <v>20832</v>
      </c>
      <c r="I23" s="385">
        <v>19344</v>
      </c>
      <c r="J23" s="386">
        <v>0</v>
      </c>
      <c r="K23" s="385"/>
      <c r="L23" s="387">
        <f t="shared" si="10"/>
        <v>40176</v>
      </c>
      <c r="M23" s="390">
        <f t="shared" si="11"/>
        <v>-0.49479788928713664</v>
      </c>
      <c r="N23" s="384">
        <v>33824</v>
      </c>
      <c r="O23" s="385">
        <v>33116</v>
      </c>
      <c r="P23" s="386"/>
      <c r="Q23" s="385"/>
      <c r="R23" s="387">
        <f t="shared" si="12"/>
        <v>66940</v>
      </c>
      <c r="S23" s="388">
        <f t="shared" si="13"/>
        <v>0.022902523656931555</v>
      </c>
      <c r="T23" s="389">
        <v>61960</v>
      </c>
      <c r="U23" s="385">
        <v>58859</v>
      </c>
      <c r="V23" s="386">
        <v>0</v>
      </c>
      <c r="W23" s="385"/>
      <c r="X23" s="387">
        <f t="shared" si="14"/>
        <v>120819</v>
      </c>
      <c r="Y23" s="391">
        <f t="shared" si="15"/>
        <v>-0.4459480710815352</v>
      </c>
    </row>
    <row r="24" spans="1:25" ht="19.5" customHeight="1">
      <c r="A24" s="432" t="s">
        <v>160</v>
      </c>
      <c r="B24" s="384">
        <v>10312</v>
      </c>
      <c r="C24" s="385">
        <v>8781</v>
      </c>
      <c r="D24" s="386">
        <v>0</v>
      </c>
      <c r="E24" s="385">
        <v>0</v>
      </c>
      <c r="F24" s="387">
        <f aca="true" t="shared" si="16" ref="F24:F44">SUM(B24:E24)</f>
        <v>19093</v>
      </c>
      <c r="G24" s="388">
        <f t="shared" si="1"/>
        <v>0.02037273363608427</v>
      </c>
      <c r="H24" s="389">
        <v>15338</v>
      </c>
      <c r="I24" s="385">
        <v>14222</v>
      </c>
      <c r="J24" s="386"/>
      <c r="K24" s="385"/>
      <c r="L24" s="387">
        <f aca="true" t="shared" si="17" ref="L24:L44">SUM(H24:K24)</f>
        <v>29560</v>
      </c>
      <c r="M24" s="390">
        <f aca="true" t="shared" si="18" ref="M24:M35">IF(ISERROR(F24/L24-1),"         /0",(F24/L24-1))</f>
        <v>-0.35409336941813263</v>
      </c>
      <c r="N24" s="384">
        <v>35622</v>
      </c>
      <c r="O24" s="385">
        <v>31074</v>
      </c>
      <c r="P24" s="386"/>
      <c r="Q24" s="385"/>
      <c r="R24" s="387">
        <f aca="true" t="shared" si="19" ref="R24:R44">SUM(N24:Q24)</f>
        <v>66696</v>
      </c>
      <c r="S24" s="388">
        <f t="shared" si="5"/>
        <v>0.022819042692302165</v>
      </c>
      <c r="T24" s="389">
        <v>45430</v>
      </c>
      <c r="U24" s="385">
        <v>41730</v>
      </c>
      <c r="V24" s="386"/>
      <c r="W24" s="385"/>
      <c r="X24" s="387">
        <f aca="true" t="shared" si="20" ref="X24:X44">SUM(T24:W24)</f>
        <v>87160</v>
      </c>
      <c r="Y24" s="391">
        <f aca="true" t="shared" si="21" ref="Y24:Y44">IF(ISERROR(R24/X24-1),"         /0",IF(R24/X24&gt;5,"  *  ",(R24/X24-1)))</f>
        <v>-0.23478659935750346</v>
      </c>
    </row>
    <row r="25" spans="1:25" ht="19.5" customHeight="1">
      <c r="A25" s="432" t="s">
        <v>189</v>
      </c>
      <c r="B25" s="384">
        <v>8582</v>
      </c>
      <c r="C25" s="385">
        <v>8739</v>
      </c>
      <c r="D25" s="386">
        <v>0</v>
      </c>
      <c r="E25" s="385">
        <v>0</v>
      </c>
      <c r="F25" s="387">
        <f t="shared" si="16"/>
        <v>17321</v>
      </c>
      <c r="G25" s="388">
        <f>F25/$F$9</f>
        <v>0.018481962986990817</v>
      </c>
      <c r="H25" s="389">
        <v>8082</v>
      </c>
      <c r="I25" s="385">
        <v>8080</v>
      </c>
      <c r="J25" s="386"/>
      <c r="K25" s="385"/>
      <c r="L25" s="387">
        <f t="shared" si="17"/>
        <v>16162</v>
      </c>
      <c r="M25" s="390">
        <f t="shared" si="18"/>
        <v>0.07171142185373092</v>
      </c>
      <c r="N25" s="384">
        <v>28267</v>
      </c>
      <c r="O25" s="385">
        <v>28345</v>
      </c>
      <c r="P25" s="386"/>
      <c r="Q25" s="385"/>
      <c r="R25" s="387">
        <f t="shared" si="19"/>
        <v>56612</v>
      </c>
      <c r="S25" s="388">
        <f>R25/$R$9</f>
        <v>0.019368952334422006</v>
      </c>
      <c r="T25" s="389">
        <v>25885</v>
      </c>
      <c r="U25" s="385">
        <v>24268</v>
      </c>
      <c r="V25" s="386"/>
      <c r="W25" s="385"/>
      <c r="X25" s="387">
        <f t="shared" si="20"/>
        <v>50153</v>
      </c>
      <c r="Y25" s="391">
        <f t="shared" si="21"/>
        <v>0.12878591509979453</v>
      </c>
    </row>
    <row r="26" spans="1:25" ht="19.5" customHeight="1">
      <c r="A26" s="432" t="s">
        <v>190</v>
      </c>
      <c r="B26" s="384">
        <v>7704</v>
      </c>
      <c r="C26" s="385">
        <v>7256</v>
      </c>
      <c r="D26" s="386">
        <v>0</v>
      </c>
      <c r="E26" s="385">
        <v>0</v>
      </c>
      <c r="F26" s="387">
        <f t="shared" si="16"/>
        <v>14960</v>
      </c>
      <c r="G26" s="388">
        <f>F26/$F$9</f>
        <v>0.015962713832075665</v>
      </c>
      <c r="H26" s="389">
        <v>6744</v>
      </c>
      <c r="I26" s="385">
        <v>7036</v>
      </c>
      <c r="J26" s="386"/>
      <c r="K26" s="385"/>
      <c r="L26" s="387">
        <f t="shared" si="17"/>
        <v>13780</v>
      </c>
      <c r="M26" s="390">
        <f t="shared" si="18"/>
        <v>0.08563134978229314</v>
      </c>
      <c r="N26" s="384">
        <v>25927</v>
      </c>
      <c r="O26" s="385">
        <v>25400</v>
      </c>
      <c r="P26" s="386"/>
      <c r="Q26" s="385"/>
      <c r="R26" s="387">
        <f t="shared" si="19"/>
        <v>51327</v>
      </c>
      <c r="S26" s="388">
        <f>R26/$R$9</f>
        <v>0.01756076832595348</v>
      </c>
      <c r="T26" s="389">
        <v>18982</v>
      </c>
      <c r="U26" s="385">
        <v>19410</v>
      </c>
      <c r="V26" s="386"/>
      <c r="W26" s="385"/>
      <c r="X26" s="387">
        <f t="shared" si="20"/>
        <v>38392</v>
      </c>
      <c r="Y26" s="391">
        <f t="shared" si="21"/>
        <v>0.33691914982287985</v>
      </c>
    </row>
    <row r="27" spans="1:25" ht="19.5" customHeight="1">
      <c r="A27" s="432" t="s">
        <v>191</v>
      </c>
      <c r="B27" s="384">
        <v>7842</v>
      </c>
      <c r="C27" s="385">
        <v>6822</v>
      </c>
      <c r="D27" s="386">
        <v>0</v>
      </c>
      <c r="E27" s="385">
        <v>0</v>
      </c>
      <c r="F27" s="387">
        <f t="shared" si="16"/>
        <v>14664</v>
      </c>
      <c r="G27" s="388">
        <f>F27/$F$9</f>
        <v>0.015646874039676305</v>
      </c>
      <c r="H27" s="389">
        <v>11442</v>
      </c>
      <c r="I27" s="385">
        <v>9656</v>
      </c>
      <c r="J27" s="386"/>
      <c r="K27" s="385"/>
      <c r="L27" s="387">
        <f t="shared" si="17"/>
        <v>21098</v>
      </c>
      <c r="M27" s="390">
        <f t="shared" si="18"/>
        <v>-0.304957815906721</v>
      </c>
      <c r="N27" s="384">
        <v>22492</v>
      </c>
      <c r="O27" s="385">
        <v>20759</v>
      </c>
      <c r="P27" s="386"/>
      <c r="Q27" s="385"/>
      <c r="R27" s="387">
        <f t="shared" si="19"/>
        <v>43251</v>
      </c>
      <c r="S27" s="388">
        <f>R27/$R$9</f>
        <v>0.01479768525076108</v>
      </c>
      <c r="T27" s="389">
        <v>32830</v>
      </c>
      <c r="U27" s="385">
        <v>28768</v>
      </c>
      <c r="V27" s="386"/>
      <c r="W27" s="385"/>
      <c r="X27" s="387">
        <f t="shared" si="20"/>
        <v>61598</v>
      </c>
      <c r="Y27" s="391">
        <f t="shared" si="21"/>
        <v>-0.2978505795642715</v>
      </c>
    </row>
    <row r="28" spans="1:25" ht="19.5" customHeight="1">
      <c r="A28" s="432" t="s">
        <v>192</v>
      </c>
      <c r="B28" s="384">
        <v>7045</v>
      </c>
      <c r="C28" s="385">
        <v>6051</v>
      </c>
      <c r="D28" s="386">
        <v>0</v>
      </c>
      <c r="E28" s="385">
        <v>0</v>
      </c>
      <c r="F28" s="387">
        <f t="shared" si="16"/>
        <v>13096</v>
      </c>
      <c r="G28" s="388">
        <f>F28/$F$9</f>
        <v>0.013973776761020247</v>
      </c>
      <c r="H28" s="389">
        <v>10976</v>
      </c>
      <c r="I28" s="385">
        <v>9693</v>
      </c>
      <c r="J28" s="386"/>
      <c r="K28" s="385">
        <v>58</v>
      </c>
      <c r="L28" s="387">
        <f t="shared" si="17"/>
        <v>20727</v>
      </c>
      <c r="M28" s="390">
        <f t="shared" si="18"/>
        <v>-0.36816712500603077</v>
      </c>
      <c r="N28" s="384">
        <v>19253</v>
      </c>
      <c r="O28" s="385">
        <v>17707</v>
      </c>
      <c r="P28" s="386"/>
      <c r="Q28" s="385"/>
      <c r="R28" s="387">
        <f t="shared" si="19"/>
        <v>36960</v>
      </c>
      <c r="S28" s="388">
        <f>R28/$R$9</f>
        <v>0.012645313330746791</v>
      </c>
      <c r="T28" s="389">
        <v>32414</v>
      </c>
      <c r="U28" s="385">
        <v>30749</v>
      </c>
      <c r="V28" s="386"/>
      <c r="W28" s="385">
        <v>58</v>
      </c>
      <c r="X28" s="387">
        <f t="shared" si="20"/>
        <v>63221</v>
      </c>
      <c r="Y28" s="391">
        <f t="shared" si="21"/>
        <v>-0.41538412869141583</v>
      </c>
    </row>
    <row r="29" spans="1:25" ht="19.5" customHeight="1">
      <c r="A29" s="432" t="s">
        <v>193</v>
      </c>
      <c r="B29" s="384">
        <v>6629</v>
      </c>
      <c r="C29" s="385">
        <v>6327</v>
      </c>
      <c r="D29" s="386">
        <v>0</v>
      </c>
      <c r="E29" s="385">
        <v>0</v>
      </c>
      <c r="F29" s="387">
        <f t="shared" si="16"/>
        <v>12956</v>
      </c>
      <c r="G29" s="388">
        <f>F29/$F$9</f>
        <v>0.013824393075425956</v>
      </c>
      <c r="H29" s="389">
        <v>6054</v>
      </c>
      <c r="I29" s="385">
        <v>6110</v>
      </c>
      <c r="J29" s="386"/>
      <c r="K29" s="385"/>
      <c r="L29" s="387">
        <f t="shared" si="17"/>
        <v>12164</v>
      </c>
      <c r="M29" s="390">
        <f t="shared" si="18"/>
        <v>0.06511016113120682</v>
      </c>
      <c r="N29" s="384">
        <v>20362</v>
      </c>
      <c r="O29" s="385">
        <v>18512</v>
      </c>
      <c r="P29" s="386">
        <v>0</v>
      </c>
      <c r="Q29" s="385">
        <v>0</v>
      </c>
      <c r="R29" s="387">
        <f t="shared" si="19"/>
        <v>38874</v>
      </c>
      <c r="S29" s="388">
        <f>R29/$R$9</f>
        <v>0.01330015991394618</v>
      </c>
      <c r="T29" s="389">
        <v>18265</v>
      </c>
      <c r="U29" s="385">
        <v>16732</v>
      </c>
      <c r="V29" s="386">
        <v>97</v>
      </c>
      <c r="W29" s="385"/>
      <c r="X29" s="387">
        <f t="shared" si="20"/>
        <v>35094</v>
      </c>
      <c r="Y29" s="391">
        <f t="shared" si="21"/>
        <v>0.10771071978115909</v>
      </c>
    </row>
    <row r="30" spans="1:25" ht="19.5" customHeight="1">
      <c r="A30" s="432" t="s">
        <v>194</v>
      </c>
      <c r="B30" s="384">
        <v>6741</v>
      </c>
      <c r="C30" s="385">
        <v>5497</v>
      </c>
      <c r="D30" s="386">
        <v>0</v>
      </c>
      <c r="E30" s="385">
        <v>0</v>
      </c>
      <c r="F30" s="387">
        <f t="shared" si="16"/>
        <v>12238</v>
      </c>
      <c r="G30" s="388">
        <f t="shared" si="1"/>
        <v>0.01305826817359238</v>
      </c>
      <c r="H30" s="389">
        <v>7685</v>
      </c>
      <c r="I30" s="385">
        <v>6381</v>
      </c>
      <c r="J30" s="386"/>
      <c r="K30" s="385"/>
      <c r="L30" s="387">
        <f t="shared" si="17"/>
        <v>14066</v>
      </c>
      <c r="M30" s="390">
        <f t="shared" si="18"/>
        <v>-0.12995876581828525</v>
      </c>
      <c r="N30" s="384">
        <v>19558</v>
      </c>
      <c r="O30" s="385">
        <v>18195</v>
      </c>
      <c r="P30" s="386"/>
      <c r="Q30" s="385"/>
      <c r="R30" s="387">
        <f t="shared" si="19"/>
        <v>37753</v>
      </c>
      <c r="S30" s="388">
        <f t="shared" si="5"/>
        <v>0.012916626465792306</v>
      </c>
      <c r="T30" s="389">
        <v>21443</v>
      </c>
      <c r="U30" s="385">
        <v>19421</v>
      </c>
      <c r="V30" s="386"/>
      <c r="W30" s="385"/>
      <c r="X30" s="387">
        <f t="shared" si="20"/>
        <v>40864</v>
      </c>
      <c r="Y30" s="391">
        <f t="shared" si="21"/>
        <v>-0.07613057948316371</v>
      </c>
    </row>
    <row r="31" spans="1:25" ht="19.5" customHeight="1">
      <c r="A31" s="432" t="s">
        <v>195</v>
      </c>
      <c r="B31" s="384">
        <v>6620</v>
      </c>
      <c r="C31" s="385">
        <v>5455</v>
      </c>
      <c r="D31" s="386">
        <v>0</v>
      </c>
      <c r="E31" s="385">
        <v>0</v>
      </c>
      <c r="F31" s="387">
        <f t="shared" si="16"/>
        <v>12075</v>
      </c>
      <c r="G31" s="388">
        <f t="shared" si="1"/>
        <v>0.012884342882507597</v>
      </c>
      <c r="H31" s="389">
        <v>8028</v>
      </c>
      <c r="I31" s="385">
        <v>6386</v>
      </c>
      <c r="J31" s="386"/>
      <c r="K31" s="385"/>
      <c r="L31" s="387">
        <f t="shared" si="17"/>
        <v>14414</v>
      </c>
      <c r="M31" s="390">
        <f t="shared" si="18"/>
        <v>-0.16227279034272235</v>
      </c>
      <c r="N31" s="384">
        <v>15678</v>
      </c>
      <c r="O31" s="385">
        <v>16161</v>
      </c>
      <c r="P31" s="386"/>
      <c r="Q31" s="385"/>
      <c r="R31" s="387">
        <f t="shared" si="19"/>
        <v>31839</v>
      </c>
      <c r="S31" s="388">
        <f t="shared" si="5"/>
        <v>0.010893239478832443</v>
      </c>
      <c r="T31" s="389">
        <v>20977</v>
      </c>
      <c r="U31" s="385">
        <v>17992</v>
      </c>
      <c r="V31" s="386"/>
      <c r="W31" s="385"/>
      <c r="X31" s="387">
        <f t="shared" si="20"/>
        <v>38969</v>
      </c>
      <c r="Y31" s="391">
        <f t="shared" si="21"/>
        <v>-0.18296594729143678</v>
      </c>
    </row>
    <row r="32" spans="1:25" ht="19.5" customHeight="1">
      <c r="A32" s="432" t="s">
        <v>196</v>
      </c>
      <c r="B32" s="384">
        <v>6719</v>
      </c>
      <c r="C32" s="385">
        <v>4483</v>
      </c>
      <c r="D32" s="386">
        <v>0</v>
      </c>
      <c r="E32" s="385">
        <v>0</v>
      </c>
      <c r="F32" s="387">
        <f t="shared" si="16"/>
        <v>11202</v>
      </c>
      <c r="G32" s="388">
        <f t="shared" si="1"/>
        <v>0.011952828900194626</v>
      </c>
      <c r="H32" s="389"/>
      <c r="I32" s="385"/>
      <c r="J32" s="386"/>
      <c r="K32" s="385"/>
      <c r="L32" s="387">
        <f t="shared" si="17"/>
        <v>0</v>
      </c>
      <c r="M32" s="390" t="str">
        <f t="shared" si="18"/>
        <v>         /0</v>
      </c>
      <c r="N32" s="384">
        <v>19433</v>
      </c>
      <c r="O32" s="385">
        <v>16657</v>
      </c>
      <c r="P32" s="386"/>
      <c r="Q32" s="385"/>
      <c r="R32" s="387">
        <f t="shared" si="19"/>
        <v>36090</v>
      </c>
      <c r="S32" s="388">
        <f t="shared" si="5"/>
        <v>0.012347655792928888</v>
      </c>
      <c r="T32" s="389"/>
      <c r="U32" s="385"/>
      <c r="V32" s="386"/>
      <c r="W32" s="385"/>
      <c r="X32" s="387">
        <f t="shared" si="20"/>
        <v>0</v>
      </c>
      <c r="Y32" s="391" t="str">
        <f t="shared" si="21"/>
        <v>         /0</v>
      </c>
    </row>
    <row r="33" spans="1:25" ht="19.5" customHeight="1">
      <c r="A33" s="432" t="s">
        <v>197</v>
      </c>
      <c r="B33" s="384">
        <v>4953</v>
      </c>
      <c r="C33" s="385">
        <v>3759</v>
      </c>
      <c r="D33" s="386">
        <v>0</v>
      </c>
      <c r="E33" s="385">
        <v>0</v>
      </c>
      <c r="F33" s="387">
        <f t="shared" si="16"/>
        <v>8712</v>
      </c>
      <c r="G33" s="388">
        <f t="shared" si="1"/>
        <v>0.009295933349267593</v>
      </c>
      <c r="H33" s="389">
        <v>4406</v>
      </c>
      <c r="I33" s="385">
        <v>3658</v>
      </c>
      <c r="J33" s="386"/>
      <c r="K33" s="385"/>
      <c r="L33" s="387">
        <f t="shared" si="17"/>
        <v>8064</v>
      </c>
      <c r="M33" s="390">
        <f t="shared" si="18"/>
        <v>0.0803571428571428</v>
      </c>
      <c r="N33" s="384">
        <v>13332</v>
      </c>
      <c r="O33" s="385">
        <v>12291</v>
      </c>
      <c r="P33" s="386"/>
      <c r="Q33" s="385"/>
      <c r="R33" s="387">
        <f t="shared" si="19"/>
        <v>25623</v>
      </c>
      <c r="S33" s="388">
        <f t="shared" si="5"/>
        <v>0.008766527691388665</v>
      </c>
      <c r="T33" s="389">
        <v>13384</v>
      </c>
      <c r="U33" s="385">
        <v>12035</v>
      </c>
      <c r="V33" s="386"/>
      <c r="W33" s="385"/>
      <c r="X33" s="387">
        <f t="shared" si="20"/>
        <v>25419</v>
      </c>
      <c r="Y33" s="391">
        <f t="shared" si="21"/>
        <v>0.008025492741649876</v>
      </c>
    </row>
    <row r="34" spans="1:25" ht="19.5" customHeight="1">
      <c r="A34" s="432" t="s">
        <v>198</v>
      </c>
      <c r="B34" s="384">
        <v>4624</v>
      </c>
      <c r="C34" s="385">
        <v>3458</v>
      </c>
      <c r="D34" s="386">
        <v>0</v>
      </c>
      <c r="E34" s="385">
        <v>0</v>
      </c>
      <c r="F34" s="387">
        <f t="shared" si="16"/>
        <v>8082</v>
      </c>
      <c r="G34" s="388">
        <f t="shared" si="1"/>
        <v>0.008623706764093284</v>
      </c>
      <c r="H34" s="389">
        <v>3428</v>
      </c>
      <c r="I34" s="385">
        <v>2624</v>
      </c>
      <c r="J34" s="386"/>
      <c r="K34" s="385"/>
      <c r="L34" s="387">
        <f t="shared" si="17"/>
        <v>6052</v>
      </c>
      <c r="M34" s="390">
        <f t="shared" si="18"/>
        <v>0.3354263053536022</v>
      </c>
      <c r="N34" s="384">
        <v>12717</v>
      </c>
      <c r="O34" s="385">
        <v>11319</v>
      </c>
      <c r="P34" s="386">
        <v>0</v>
      </c>
      <c r="Q34" s="385">
        <v>0</v>
      </c>
      <c r="R34" s="387">
        <f t="shared" si="19"/>
        <v>24036</v>
      </c>
      <c r="S34" s="388">
        <f t="shared" si="5"/>
        <v>0.008223559286196697</v>
      </c>
      <c r="T34" s="389">
        <v>10220</v>
      </c>
      <c r="U34" s="385">
        <v>8654</v>
      </c>
      <c r="V34" s="386"/>
      <c r="W34" s="385"/>
      <c r="X34" s="387">
        <f t="shared" si="20"/>
        <v>18874</v>
      </c>
      <c r="Y34" s="391">
        <f t="shared" si="21"/>
        <v>0.2734979336653598</v>
      </c>
    </row>
    <row r="35" spans="1:25" ht="19.5" customHeight="1">
      <c r="A35" s="432" t="s">
        <v>199</v>
      </c>
      <c r="B35" s="384">
        <v>4069</v>
      </c>
      <c r="C35" s="385">
        <v>3301</v>
      </c>
      <c r="D35" s="386">
        <v>0</v>
      </c>
      <c r="E35" s="385">
        <v>0</v>
      </c>
      <c r="F35" s="387">
        <f t="shared" si="16"/>
        <v>7370</v>
      </c>
      <c r="G35" s="388">
        <f t="shared" si="1"/>
        <v>0.007863984020213747</v>
      </c>
      <c r="H35" s="389">
        <v>2753</v>
      </c>
      <c r="I35" s="385">
        <v>4524</v>
      </c>
      <c r="J35" s="386"/>
      <c r="K35" s="385"/>
      <c r="L35" s="387">
        <f t="shared" si="17"/>
        <v>7277</v>
      </c>
      <c r="M35" s="390">
        <f t="shared" si="18"/>
        <v>0.012779991754844122</v>
      </c>
      <c r="N35" s="384">
        <v>12382</v>
      </c>
      <c r="O35" s="385">
        <v>11236</v>
      </c>
      <c r="P35" s="386">
        <v>1076</v>
      </c>
      <c r="Q35" s="385">
        <v>1287</v>
      </c>
      <c r="R35" s="387">
        <f t="shared" si="19"/>
        <v>25981</v>
      </c>
      <c r="S35" s="388">
        <f t="shared" si="5"/>
        <v>0.008889012057525228</v>
      </c>
      <c r="T35" s="389">
        <v>9162</v>
      </c>
      <c r="U35" s="385">
        <v>10815</v>
      </c>
      <c r="V35" s="386"/>
      <c r="W35" s="385"/>
      <c r="X35" s="387">
        <f t="shared" si="20"/>
        <v>19977</v>
      </c>
      <c r="Y35" s="391">
        <f t="shared" si="21"/>
        <v>0.3005456274715923</v>
      </c>
    </row>
    <row r="36" spans="1:25" ht="19.5" customHeight="1">
      <c r="A36" s="432" t="s">
        <v>200</v>
      </c>
      <c r="B36" s="384">
        <v>3726</v>
      </c>
      <c r="C36" s="385">
        <v>2914</v>
      </c>
      <c r="D36" s="386">
        <v>0</v>
      </c>
      <c r="E36" s="385">
        <v>0</v>
      </c>
      <c r="F36" s="387">
        <f t="shared" si="16"/>
        <v>6640</v>
      </c>
      <c r="G36" s="388">
        <f t="shared" si="1"/>
        <v>0.0070850548024720865</v>
      </c>
      <c r="H36" s="389">
        <v>4157</v>
      </c>
      <c r="I36" s="385">
        <v>3645</v>
      </c>
      <c r="J36" s="386"/>
      <c r="K36" s="385"/>
      <c r="L36" s="387">
        <f t="shared" si="17"/>
        <v>7802</v>
      </c>
      <c r="M36" s="390">
        <f aca="true" t="shared" si="22" ref="M36:M44">IF(ISERROR(F36/L36-1),"         /0",(F36/L36-1))</f>
        <v>-0.14893617021276595</v>
      </c>
      <c r="N36" s="384">
        <v>10692</v>
      </c>
      <c r="O36" s="385">
        <v>10106</v>
      </c>
      <c r="P36" s="386"/>
      <c r="Q36" s="385"/>
      <c r="R36" s="387">
        <f t="shared" si="19"/>
        <v>20798</v>
      </c>
      <c r="S36" s="388">
        <f t="shared" si="5"/>
        <v>0.007115725829352592</v>
      </c>
      <c r="T36" s="389">
        <v>11352</v>
      </c>
      <c r="U36" s="385">
        <v>10782</v>
      </c>
      <c r="V36" s="386"/>
      <c r="W36" s="385"/>
      <c r="X36" s="387">
        <f t="shared" si="20"/>
        <v>22134</v>
      </c>
      <c r="Y36" s="391">
        <f t="shared" si="21"/>
        <v>-0.06035962772205661</v>
      </c>
    </row>
    <row r="37" spans="1:25" ht="19.5" customHeight="1">
      <c r="A37" s="432" t="s">
        <v>201</v>
      </c>
      <c r="B37" s="384">
        <v>2236</v>
      </c>
      <c r="C37" s="385">
        <v>1906</v>
      </c>
      <c r="D37" s="386">
        <v>0</v>
      </c>
      <c r="E37" s="385">
        <v>0</v>
      </c>
      <c r="F37" s="387">
        <f t="shared" si="16"/>
        <v>4142</v>
      </c>
      <c r="G37" s="388">
        <f t="shared" si="1"/>
        <v>0.004419623040939666</v>
      </c>
      <c r="H37" s="389">
        <v>1936</v>
      </c>
      <c r="I37" s="385">
        <v>2279</v>
      </c>
      <c r="J37" s="386"/>
      <c r="K37" s="385"/>
      <c r="L37" s="387">
        <f t="shared" si="17"/>
        <v>4215</v>
      </c>
      <c r="M37" s="390">
        <f t="shared" si="22"/>
        <v>-0.017319098457888482</v>
      </c>
      <c r="N37" s="384">
        <v>8210</v>
      </c>
      <c r="O37" s="385">
        <v>7920</v>
      </c>
      <c r="P37" s="386"/>
      <c r="Q37" s="385"/>
      <c r="R37" s="387">
        <f t="shared" si="19"/>
        <v>16130</v>
      </c>
      <c r="S37" s="388">
        <f t="shared" si="5"/>
        <v>0.005518639178164117</v>
      </c>
      <c r="T37" s="389">
        <v>6584</v>
      </c>
      <c r="U37" s="385">
        <v>6694</v>
      </c>
      <c r="V37" s="386"/>
      <c r="W37" s="385"/>
      <c r="X37" s="387">
        <f t="shared" si="20"/>
        <v>13278</v>
      </c>
      <c r="Y37" s="391">
        <f t="shared" si="21"/>
        <v>0.2147913842446152</v>
      </c>
    </row>
    <row r="38" spans="1:25" ht="19.5" customHeight="1">
      <c r="A38" s="432" t="s">
        <v>202</v>
      </c>
      <c r="B38" s="384">
        <v>1882</v>
      </c>
      <c r="C38" s="385">
        <v>2121</v>
      </c>
      <c r="D38" s="386">
        <v>0</v>
      </c>
      <c r="E38" s="385">
        <v>0</v>
      </c>
      <c r="F38" s="387">
        <f t="shared" si="16"/>
        <v>4003</v>
      </c>
      <c r="G38" s="388">
        <f t="shared" si="1"/>
        <v>0.004271306381671049</v>
      </c>
      <c r="H38" s="389">
        <v>2212</v>
      </c>
      <c r="I38" s="385">
        <v>2314</v>
      </c>
      <c r="J38" s="386"/>
      <c r="K38" s="385"/>
      <c r="L38" s="387">
        <f t="shared" si="17"/>
        <v>4526</v>
      </c>
      <c r="M38" s="390">
        <f t="shared" si="22"/>
        <v>-0.11555457357490062</v>
      </c>
      <c r="N38" s="384">
        <v>6073</v>
      </c>
      <c r="O38" s="385">
        <v>6517</v>
      </c>
      <c r="P38" s="386"/>
      <c r="Q38" s="385"/>
      <c r="R38" s="387">
        <f t="shared" si="19"/>
        <v>12590</v>
      </c>
      <c r="S38" s="388">
        <f t="shared" si="5"/>
        <v>0.004307480920836096</v>
      </c>
      <c r="T38" s="389">
        <v>7291</v>
      </c>
      <c r="U38" s="385">
        <v>7279</v>
      </c>
      <c r="V38" s="386"/>
      <c r="W38" s="385"/>
      <c r="X38" s="387">
        <f t="shared" si="20"/>
        <v>14570</v>
      </c>
      <c r="Y38" s="391">
        <f t="shared" si="21"/>
        <v>-0.1358956760466712</v>
      </c>
    </row>
    <row r="39" spans="1:25" ht="19.5" customHeight="1">
      <c r="A39" s="432" t="s">
        <v>203</v>
      </c>
      <c r="B39" s="384">
        <v>1394</v>
      </c>
      <c r="C39" s="385">
        <v>1901</v>
      </c>
      <c r="D39" s="386">
        <v>0</v>
      </c>
      <c r="E39" s="385">
        <v>0</v>
      </c>
      <c r="F39" s="387">
        <f t="shared" si="16"/>
        <v>3295</v>
      </c>
      <c r="G39" s="388">
        <f t="shared" si="1"/>
        <v>0.0035158517430942055</v>
      </c>
      <c r="H39" s="389">
        <v>1170</v>
      </c>
      <c r="I39" s="385">
        <v>1641</v>
      </c>
      <c r="J39" s="386">
        <v>110</v>
      </c>
      <c r="K39" s="385">
        <v>115</v>
      </c>
      <c r="L39" s="387">
        <f t="shared" si="17"/>
        <v>3036</v>
      </c>
      <c r="M39" s="390">
        <f t="shared" si="22"/>
        <v>0.08530961791831349</v>
      </c>
      <c r="N39" s="384">
        <v>4307</v>
      </c>
      <c r="O39" s="385">
        <v>6268</v>
      </c>
      <c r="P39" s="386"/>
      <c r="Q39" s="385"/>
      <c r="R39" s="387">
        <f t="shared" si="19"/>
        <v>10575</v>
      </c>
      <c r="S39" s="388">
        <f t="shared" si="5"/>
        <v>0.0036180786924417565</v>
      </c>
      <c r="T39" s="389">
        <v>3946</v>
      </c>
      <c r="U39" s="385">
        <v>5558</v>
      </c>
      <c r="V39" s="386">
        <v>110</v>
      </c>
      <c r="W39" s="385">
        <v>115</v>
      </c>
      <c r="X39" s="387">
        <f t="shared" si="20"/>
        <v>9729</v>
      </c>
      <c r="Y39" s="391">
        <f t="shared" si="21"/>
        <v>0.08695652173913038</v>
      </c>
    </row>
    <row r="40" spans="1:25" ht="19.5" customHeight="1">
      <c r="A40" s="432" t="s">
        <v>204</v>
      </c>
      <c r="B40" s="384">
        <v>1235</v>
      </c>
      <c r="C40" s="385">
        <v>1191</v>
      </c>
      <c r="D40" s="386">
        <v>0</v>
      </c>
      <c r="E40" s="385">
        <v>0</v>
      </c>
      <c r="F40" s="387">
        <f t="shared" si="16"/>
        <v>2426</v>
      </c>
      <c r="G40" s="388">
        <f t="shared" si="1"/>
        <v>0.002588605866083928</v>
      </c>
      <c r="H40" s="389"/>
      <c r="I40" s="385"/>
      <c r="J40" s="386"/>
      <c r="K40" s="385"/>
      <c r="L40" s="387">
        <f t="shared" si="17"/>
        <v>0</v>
      </c>
      <c r="M40" s="390" t="str">
        <f t="shared" si="22"/>
        <v>         /0</v>
      </c>
      <c r="N40" s="384">
        <v>3799</v>
      </c>
      <c r="O40" s="385">
        <v>3778</v>
      </c>
      <c r="P40" s="386"/>
      <c r="Q40" s="385"/>
      <c r="R40" s="387">
        <f t="shared" si="19"/>
        <v>7577</v>
      </c>
      <c r="S40" s="388">
        <f t="shared" si="5"/>
        <v>0.00259235765982328</v>
      </c>
      <c r="T40" s="389"/>
      <c r="U40" s="385"/>
      <c r="V40" s="386"/>
      <c r="W40" s="385"/>
      <c r="X40" s="387">
        <f t="shared" si="20"/>
        <v>0</v>
      </c>
      <c r="Y40" s="391" t="str">
        <f t="shared" si="21"/>
        <v>         /0</v>
      </c>
    </row>
    <row r="41" spans="1:25" ht="19.5" customHeight="1">
      <c r="A41" s="432" t="s">
        <v>205</v>
      </c>
      <c r="B41" s="384">
        <v>582</v>
      </c>
      <c r="C41" s="385">
        <v>580</v>
      </c>
      <c r="D41" s="386">
        <v>0</v>
      </c>
      <c r="E41" s="385">
        <v>0</v>
      </c>
      <c r="F41" s="387">
        <f t="shared" si="16"/>
        <v>1162</v>
      </c>
      <c r="G41" s="388">
        <f t="shared" si="1"/>
        <v>0.0012398845904326153</v>
      </c>
      <c r="H41" s="389">
        <v>375</v>
      </c>
      <c r="I41" s="385">
        <v>330</v>
      </c>
      <c r="J41" s="386"/>
      <c r="K41" s="385"/>
      <c r="L41" s="387">
        <f t="shared" si="17"/>
        <v>705</v>
      </c>
      <c r="M41" s="390">
        <f t="shared" si="22"/>
        <v>0.6482269503546099</v>
      </c>
      <c r="N41" s="384">
        <v>1888</v>
      </c>
      <c r="O41" s="385">
        <v>1601</v>
      </c>
      <c r="P41" s="386"/>
      <c r="Q41" s="385"/>
      <c r="R41" s="387">
        <f t="shared" si="19"/>
        <v>3489</v>
      </c>
      <c r="S41" s="388">
        <f t="shared" si="5"/>
        <v>0.0011937093671800746</v>
      </c>
      <c r="T41" s="389">
        <v>1283</v>
      </c>
      <c r="U41" s="385">
        <v>956</v>
      </c>
      <c r="V41" s="386"/>
      <c r="W41" s="385"/>
      <c r="X41" s="387">
        <f t="shared" si="20"/>
        <v>2239</v>
      </c>
      <c r="Y41" s="391">
        <f t="shared" si="21"/>
        <v>0.5582849486377848</v>
      </c>
    </row>
    <row r="42" spans="1:25" ht="19.5" customHeight="1">
      <c r="A42" s="432" t="s">
        <v>206</v>
      </c>
      <c r="B42" s="384">
        <v>366</v>
      </c>
      <c r="C42" s="385">
        <v>308</v>
      </c>
      <c r="D42" s="386">
        <v>0</v>
      </c>
      <c r="E42" s="385">
        <v>0</v>
      </c>
      <c r="F42" s="387">
        <f t="shared" si="16"/>
        <v>674</v>
      </c>
      <c r="G42" s="388">
        <f t="shared" si="1"/>
        <v>0.0007191757435039437</v>
      </c>
      <c r="H42" s="389">
        <v>136</v>
      </c>
      <c r="I42" s="385">
        <v>180</v>
      </c>
      <c r="J42" s="386"/>
      <c r="K42" s="385"/>
      <c r="L42" s="387">
        <f t="shared" si="17"/>
        <v>316</v>
      </c>
      <c r="M42" s="390">
        <f t="shared" si="22"/>
        <v>1.1329113924050631</v>
      </c>
      <c r="N42" s="384">
        <v>1278</v>
      </c>
      <c r="O42" s="385">
        <v>1150</v>
      </c>
      <c r="P42" s="386">
        <v>0</v>
      </c>
      <c r="Q42" s="385">
        <v>0</v>
      </c>
      <c r="R42" s="387">
        <f t="shared" si="19"/>
        <v>2428</v>
      </c>
      <c r="S42" s="388">
        <f t="shared" si="5"/>
        <v>0.0008307040250826086</v>
      </c>
      <c r="T42" s="389">
        <v>777</v>
      </c>
      <c r="U42" s="385">
        <v>778</v>
      </c>
      <c r="V42" s="386">
        <v>0</v>
      </c>
      <c r="W42" s="385">
        <v>0</v>
      </c>
      <c r="X42" s="387">
        <f t="shared" si="20"/>
        <v>1555</v>
      </c>
      <c r="Y42" s="391">
        <f t="shared" si="21"/>
        <v>0.5614147909967846</v>
      </c>
    </row>
    <row r="43" spans="1:25" ht="19.5" customHeight="1">
      <c r="A43" s="432" t="s">
        <v>207</v>
      </c>
      <c r="B43" s="384">
        <v>243</v>
      </c>
      <c r="C43" s="385">
        <v>224</v>
      </c>
      <c r="D43" s="386">
        <v>0</v>
      </c>
      <c r="E43" s="385">
        <v>0</v>
      </c>
      <c r="F43" s="387">
        <f t="shared" si="16"/>
        <v>467</v>
      </c>
      <c r="G43" s="388">
        <f t="shared" si="1"/>
        <v>0.0004983012940895277</v>
      </c>
      <c r="H43" s="389">
        <v>276</v>
      </c>
      <c r="I43" s="385">
        <v>275</v>
      </c>
      <c r="J43" s="386">
        <v>0</v>
      </c>
      <c r="K43" s="385">
        <v>0</v>
      </c>
      <c r="L43" s="387">
        <f t="shared" si="17"/>
        <v>551</v>
      </c>
      <c r="M43" s="390">
        <f t="shared" si="22"/>
        <v>-0.15245009074410165</v>
      </c>
      <c r="N43" s="384">
        <v>828</v>
      </c>
      <c r="O43" s="385">
        <v>958</v>
      </c>
      <c r="P43" s="386">
        <v>0</v>
      </c>
      <c r="Q43" s="385">
        <v>0</v>
      </c>
      <c r="R43" s="387">
        <f t="shared" si="19"/>
        <v>1786</v>
      </c>
      <c r="S43" s="388">
        <f t="shared" si="5"/>
        <v>0.0006110532902790523</v>
      </c>
      <c r="T43" s="389">
        <v>660</v>
      </c>
      <c r="U43" s="385">
        <v>772</v>
      </c>
      <c r="V43" s="386">
        <v>0</v>
      </c>
      <c r="W43" s="385">
        <v>0</v>
      </c>
      <c r="X43" s="387">
        <f t="shared" si="20"/>
        <v>1432</v>
      </c>
      <c r="Y43" s="391">
        <f t="shared" si="21"/>
        <v>0.2472067039106145</v>
      </c>
    </row>
    <row r="44" spans="1:25" ht="19.5" customHeight="1" thickBot="1">
      <c r="A44" s="434" t="s">
        <v>172</v>
      </c>
      <c r="B44" s="436">
        <v>0</v>
      </c>
      <c r="C44" s="437">
        <v>0</v>
      </c>
      <c r="D44" s="438">
        <v>130</v>
      </c>
      <c r="E44" s="437">
        <v>79</v>
      </c>
      <c r="F44" s="439">
        <f t="shared" si="16"/>
        <v>209</v>
      </c>
      <c r="G44" s="440">
        <f t="shared" si="1"/>
        <v>0.00022300850206576298</v>
      </c>
      <c r="H44" s="441">
        <v>2066</v>
      </c>
      <c r="I44" s="437">
        <v>1611</v>
      </c>
      <c r="J44" s="438">
        <v>1987</v>
      </c>
      <c r="K44" s="437">
        <v>425</v>
      </c>
      <c r="L44" s="439">
        <f t="shared" si="17"/>
        <v>6089</v>
      </c>
      <c r="M44" s="442">
        <f t="shared" si="22"/>
        <v>-0.9656758088356052</v>
      </c>
      <c r="N44" s="436">
        <v>1527</v>
      </c>
      <c r="O44" s="437">
        <v>1423</v>
      </c>
      <c r="P44" s="438">
        <v>323</v>
      </c>
      <c r="Q44" s="437">
        <v>327</v>
      </c>
      <c r="R44" s="439">
        <f t="shared" si="19"/>
        <v>3600</v>
      </c>
      <c r="S44" s="440">
        <f t="shared" si="5"/>
        <v>0.0012316863633844279</v>
      </c>
      <c r="T44" s="441">
        <v>8243</v>
      </c>
      <c r="U44" s="437">
        <v>5961</v>
      </c>
      <c r="V44" s="438">
        <v>7875</v>
      </c>
      <c r="W44" s="437">
        <v>2788</v>
      </c>
      <c r="X44" s="439">
        <f t="shared" si="20"/>
        <v>24867</v>
      </c>
      <c r="Y44" s="443">
        <f t="shared" si="21"/>
        <v>-0.8552298226565327</v>
      </c>
    </row>
    <row r="45" ht="6.75" customHeight="1" thickTop="1">
      <c r="A45" s="113"/>
    </row>
    <row r="46" ht="15">
      <c r="A46" s="113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 M5:M8 Y5:Y8">
    <cfRule type="cellIs" priority="3" dxfId="91" operator="lessThan" stopIfTrue="1">
      <formula>0</formula>
    </cfRule>
  </conditionalFormatting>
  <conditionalFormatting sqref="Y9:Y44 M9:M4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628" t="s">
        <v>26</v>
      </c>
      <c r="Y1" s="629"/>
    </row>
    <row r="2" ht="5.25" customHeight="1" thickBot="1"/>
    <row r="3" spans="1:25" ht="24.75" customHeight="1" thickTop="1">
      <c r="A3" s="630" t="s">
        <v>44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53" t="s">
        <v>42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131" customFormat="1" ht="19.5" customHeight="1" thickBot="1" thickTop="1">
      <c r="A5" s="633" t="s">
        <v>41</v>
      </c>
      <c r="B5" s="648" t="s">
        <v>34</v>
      </c>
      <c r="C5" s="649"/>
      <c r="D5" s="649"/>
      <c r="E5" s="649"/>
      <c r="F5" s="649"/>
      <c r="G5" s="649"/>
      <c r="H5" s="649"/>
      <c r="I5" s="649"/>
      <c r="J5" s="650"/>
      <c r="K5" s="650"/>
      <c r="L5" s="650"/>
      <c r="M5" s="651"/>
      <c r="N5" s="652" t="s">
        <v>33</v>
      </c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51"/>
    </row>
    <row r="6" spans="1:25" s="130" customFormat="1" ht="26.25" customHeight="1" thickBot="1">
      <c r="A6" s="634"/>
      <c r="B6" s="640" t="s">
        <v>154</v>
      </c>
      <c r="C6" s="641"/>
      <c r="D6" s="641"/>
      <c r="E6" s="641"/>
      <c r="F6" s="642"/>
      <c r="G6" s="637" t="s">
        <v>32</v>
      </c>
      <c r="H6" s="640" t="s">
        <v>155</v>
      </c>
      <c r="I6" s="641"/>
      <c r="J6" s="641"/>
      <c r="K6" s="641"/>
      <c r="L6" s="642"/>
      <c r="M6" s="637" t="s">
        <v>31</v>
      </c>
      <c r="N6" s="647" t="s">
        <v>156</v>
      </c>
      <c r="O6" s="641"/>
      <c r="P6" s="641"/>
      <c r="Q6" s="641"/>
      <c r="R6" s="641"/>
      <c r="S6" s="637" t="s">
        <v>32</v>
      </c>
      <c r="T6" s="647" t="s">
        <v>157</v>
      </c>
      <c r="U6" s="641"/>
      <c r="V6" s="641"/>
      <c r="W6" s="641"/>
      <c r="X6" s="641"/>
      <c r="Y6" s="637" t="s">
        <v>31</v>
      </c>
    </row>
    <row r="7" spans="1:25" s="125" customFormat="1" ht="26.25" customHeight="1">
      <c r="A7" s="635"/>
      <c r="B7" s="620" t="s">
        <v>20</v>
      </c>
      <c r="C7" s="621"/>
      <c r="D7" s="622" t="s">
        <v>19</v>
      </c>
      <c r="E7" s="623"/>
      <c r="F7" s="624" t="s">
        <v>15</v>
      </c>
      <c r="G7" s="638"/>
      <c r="H7" s="620" t="s">
        <v>20</v>
      </c>
      <c r="I7" s="621"/>
      <c r="J7" s="622" t="s">
        <v>19</v>
      </c>
      <c r="K7" s="623"/>
      <c r="L7" s="624" t="s">
        <v>15</v>
      </c>
      <c r="M7" s="638"/>
      <c r="N7" s="621" t="s">
        <v>20</v>
      </c>
      <c r="O7" s="621"/>
      <c r="P7" s="626" t="s">
        <v>19</v>
      </c>
      <c r="Q7" s="621"/>
      <c r="R7" s="624" t="s">
        <v>15</v>
      </c>
      <c r="S7" s="638"/>
      <c r="T7" s="627" t="s">
        <v>20</v>
      </c>
      <c r="U7" s="623"/>
      <c r="V7" s="622" t="s">
        <v>19</v>
      </c>
      <c r="W7" s="643"/>
      <c r="X7" s="624" t="s">
        <v>15</v>
      </c>
      <c r="Y7" s="638"/>
    </row>
    <row r="8" spans="1:25" s="125" customFormat="1" ht="16.5" customHeight="1" thickBot="1">
      <c r="A8" s="636"/>
      <c r="B8" s="128" t="s">
        <v>29</v>
      </c>
      <c r="C8" s="126" t="s">
        <v>28</v>
      </c>
      <c r="D8" s="127" t="s">
        <v>29</v>
      </c>
      <c r="E8" s="126" t="s">
        <v>28</v>
      </c>
      <c r="F8" s="625"/>
      <c r="G8" s="639"/>
      <c r="H8" s="128" t="s">
        <v>29</v>
      </c>
      <c r="I8" s="126" t="s">
        <v>28</v>
      </c>
      <c r="J8" s="127" t="s">
        <v>29</v>
      </c>
      <c r="K8" s="126" t="s">
        <v>28</v>
      </c>
      <c r="L8" s="625"/>
      <c r="M8" s="639"/>
      <c r="N8" s="128" t="s">
        <v>29</v>
      </c>
      <c r="O8" s="126" t="s">
        <v>28</v>
      </c>
      <c r="P8" s="127" t="s">
        <v>29</v>
      </c>
      <c r="Q8" s="126" t="s">
        <v>28</v>
      </c>
      <c r="R8" s="625"/>
      <c r="S8" s="639"/>
      <c r="T8" s="128" t="s">
        <v>29</v>
      </c>
      <c r="U8" s="126" t="s">
        <v>28</v>
      </c>
      <c r="V8" s="127" t="s">
        <v>29</v>
      </c>
      <c r="W8" s="126" t="s">
        <v>28</v>
      </c>
      <c r="X8" s="625"/>
      <c r="Y8" s="639"/>
    </row>
    <row r="9" spans="1:25" s="114" customFormat="1" ht="18" customHeight="1" thickBot="1" thickTop="1">
      <c r="A9" s="124" t="s">
        <v>22</v>
      </c>
      <c r="B9" s="123">
        <f>SUM(B10:B50)</f>
        <v>22139.189000000006</v>
      </c>
      <c r="C9" s="117">
        <f>SUM(C10:C50)</f>
        <v>13137.114999999998</v>
      </c>
      <c r="D9" s="118">
        <f>SUM(D10:D50)</f>
        <v>10475.223</v>
      </c>
      <c r="E9" s="117">
        <f>SUM(E10:E50)</f>
        <v>5355.985999999999</v>
      </c>
      <c r="F9" s="116">
        <f>SUM(B9:E9)</f>
        <v>51107.513</v>
      </c>
      <c r="G9" s="487">
        <f>F9/$F$9</f>
        <v>1</v>
      </c>
      <c r="H9" s="119">
        <f>SUM(H10:H50)</f>
        <v>26157.322</v>
      </c>
      <c r="I9" s="117">
        <f>SUM(I10:I50)</f>
        <v>14364.149000000001</v>
      </c>
      <c r="J9" s="118">
        <f>SUM(J10:J50)</f>
        <v>6570.702</v>
      </c>
      <c r="K9" s="117">
        <f>SUM(K10:K50)</f>
        <v>2597.895</v>
      </c>
      <c r="L9" s="116">
        <f>SUM(H9:K9)</f>
        <v>49690.068</v>
      </c>
      <c r="M9" s="122">
        <f>IF(ISERROR(F9/L9-1),"         /0",(F9/L9-1))</f>
        <v>0.0285257206731937</v>
      </c>
      <c r="N9" s="121">
        <f>SUM(N10:N50)</f>
        <v>67573.828</v>
      </c>
      <c r="O9" s="117">
        <f>SUM(O10:O50)</f>
        <v>37166.583</v>
      </c>
      <c r="P9" s="118">
        <f>SUM(P10:P50)</f>
        <v>34158.416999999994</v>
      </c>
      <c r="Q9" s="117">
        <f>SUM(Q10:Q50)</f>
        <v>14147.590999999999</v>
      </c>
      <c r="R9" s="116">
        <f>SUM(N9:Q9)</f>
        <v>153046.41899999997</v>
      </c>
      <c r="S9" s="487">
        <f>R9/$R$9</f>
        <v>1</v>
      </c>
      <c r="T9" s="119">
        <f>SUM(T10:T50)</f>
        <v>78158.823</v>
      </c>
      <c r="U9" s="117">
        <f>SUM(U10:U50)</f>
        <v>40627.947</v>
      </c>
      <c r="V9" s="118">
        <f>SUM(V10:V50)</f>
        <v>19511.136970000003</v>
      </c>
      <c r="W9" s="117">
        <f>SUM(W10:W50)</f>
        <v>5502.421000000001</v>
      </c>
      <c r="X9" s="116">
        <f>SUM(T9:W9)</f>
        <v>143800.32797</v>
      </c>
      <c r="Y9" s="115">
        <f>IF(ISERROR(R9/X9-1),"         /0",(R9/X9-1))</f>
        <v>0.06429812198988105</v>
      </c>
    </row>
    <row r="10" spans="1:25" ht="19.5" customHeight="1" thickTop="1">
      <c r="A10" s="422" t="s">
        <v>176</v>
      </c>
      <c r="B10" s="424">
        <v>8684.259</v>
      </c>
      <c r="C10" s="425">
        <v>4575.517999999998</v>
      </c>
      <c r="D10" s="426">
        <v>30.041</v>
      </c>
      <c r="E10" s="425">
        <v>90.326</v>
      </c>
      <c r="F10" s="427">
        <f>SUM(B10:E10)</f>
        <v>13380.143999999997</v>
      </c>
      <c r="G10" s="428">
        <f>F10/$F$9</f>
        <v>0.2618038565093159</v>
      </c>
      <c r="H10" s="429">
        <v>8790.196</v>
      </c>
      <c r="I10" s="425">
        <v>4542.625</v>
      </c>
      <c r="J10" s="426">
        <v>533.394</v>
      </c>
      <c r="K10" s="425">
        <v>525.295</v>
      </c>
      <c r="L10" s="427">
        <f>SUM(H10:K10)</f>
        <v>14391.51</v>
      </c>
      <c r="M10" s="430">
        <f>IF(ISERROR(F10/L10-1),"         /0",(F10/L10-1))</f>
        <v>-0.07027518307668923</v>
      </c>
      <c r="N10" s="424">
        <v>25450.286999999997</v>
      </c>
      <c r="O10" s="425">
        <v>11944.996000000001</v>
      </c>
      <c r="P10" s="426">
        <v>93.343</v>
      </c>
      <c r="Q10" s="425">
        <v>97.487</v>
      </c>
      <c r="R10" s="427">
        <f>SUM(N10:Q10)</f>
        <v>37586.113</v>
      </c>
      <c r="S10" s="428">
        <f>R10/$R$9</f>
        <v>0.24558636030549663</v>
      </c>
      <c r="T10" s="429">
        <v>25397.32</v>
      </c>
      <c r="U10" s="425">
        <v>12393.985999999997</v>
      </c>
      <c r="V10" s="426">
        <v>533.394</v>
      </c>
      <c r="W10" s="425">
        <v>525.295</v>
      </c>
      <c r="X10" s="427">
        <f>SUM(T10:W10)</f>
        <v>38849.994999999995</v>
      </c>
      <c r="Y10" s="431">
        <f>IF(ISERROR(R10/X10-1),"         /0",IF(R10/X10&gt;5,"  *  ",(R10/X10-1)))</f>
        <v>-0.03253235939927401</v>
      </c>
    </row>
    <row r="11" spans="1:25" ht="19.5" customHeight="1">
      <c r="A11" s="432" t="s">
        <v>159</v>
      </c>
      <c r="B11" s="384">
        <v>2918.674999999999</v>
      </c>
      <c r="C11" s="385">
        <v>2782.0229999999997</v>
      </c>
      <c r="D11" s="386">
        <v>0</v>
      </c>
      <c r="E11" s="385">
        <v>0</v>
      </c>
      <c r="F11" s="387">
        <f>SUM(B11:E11)</f>
        <v>5700.6979999999985</v>
      </c>
      <c r="G11" s="388">
        <f>F11/$F$9</f>
        <v>0.11154324805435159</v>
      </c>
      <c r="H11" s="389">
        <v>2475.842</v>
      </c>
      <c r="I11" s="385">
        <v>2323.3930000000005</v>
      </c>
      <c r="J11" s="386">
        <v>0</v>
      </c>
      <c r="K11" s="385">
        <v>0</v>
      </c>
      <c r="L11" s="387">
        <f>SUM(H11:K11)</f>
        <v>4799.235000000001</v>
      </c>
      <c r="M11" s="390">
        <f>IF(ISERROR(F11/L11-1),"         /0",(F11/L11-1))</f>
        <v>0.18783472782641364</v>
      </c>
      <c r="N11" s="384">
        <v>8441.472000000002</v>
      </c>
      <c r="O11" s="385">
        <v>7875.550000000002</v>
      </c>
      <c r="P11" s="386">
        <v>0</v>
      </c>
      <c r="Q11" s="385">
        <v>0</v>
      </c>
      <c r="R11" s="387">
        <f>SUM(N11:Q11)</f>
        <v>16317.022000000004</v>
      </c>
      <c r="S11" s="388">
        <f>R11/$R$9</f>
        <v>0.10661485650311105</v>
      </c>
      <c r="T11" s="389">
        <v>7432.542000000002</v>
      </c>
      <c r="U11" s="385">
        <v>6300.765999999999</v>
      </c>
      <c r="V11" s="386">
        <v>3.316</v>
      </c>
      <c r="W11" s="385">
        <v>0</v>
      </c>
      <c r="X11" s="387">
        <f>SUM(T11:W11)</f>
        <v>13736.624000000002</v>
      </c>
      <c r="Y11" s="391">
        <f>IF(ISERROR(R11/X11-1),"         /0",IF(R11/X11&gt;5,"  *  ",(R11/X11-1)))</f>
        <v>0.1878480476716844</v>
      </c>
    </row>
    <row r="12" spans="1:25" ht="19.5" customHeight="1">
      <c r="A12" s="432" t="s">
        <v>208</v>
      </c>
      <c r="B12" s="384">
        <v>0</v>
      </c>
      <c r="C12" s="385">
        <v>0</v>
      </c>
      <c r="D12" s="386">
        <v>3324.2079999999996</v>
      </c>
      <c r="E12" s="385">
        <v>1225.941</v>
      </c>
      <c r="F12" s="387">
        <f>SUM(B12:E12)</f>
        <v>4550.148999999999</v>
      </c>
      <c r="G12" s="388">
        <f>F12/$F$9</f>
        <v>0.08903092193118455</v>
      </c>
      <c r="H12" s="389"/>
      <c r="I12" s="385"/>
      <c r="J12" s="386">
        <v>3254.92</v>
      </c>
      <c r="K12" s="385">
        <v>982.75</v>
      </c>
      <c r="L12" s="387">
        <f>SUM(H12:K12)</f>
        <v>4237.67</v>
      </c>
      <c r="M12" s="390">
        <f>IF(ISERROR(F12/L12-1),"         /0",(F12/L12-1))</f>
        <v>0.07373839869550936</v>
      </c>
      <c r="N12" s="384"/>
      <c r="O12" s="385"/>
      <c r="P12" s="386">
        <v>8039.832</v>
      </c>
      <c r="Q12" s="385">
        <v>3375.718</v>
      </c>
      <c r="R12" s="387">
        <f>SUM(N12:Q12)</f>
        <v>11415.55</v>
      </c>
      <c r="S12" s="388">
        <f>R12/$R$9</f>
        <v>0.07458880824908423</v>
      </c>
      <c r="T12" s="389"/>
      <c r="U12" s="385"/>
      <c r="V12" s="386">
        <v>9053.221</v>
      </c>
      <c r="W12" s="385">
        <v>2261.0359999999996</v>
      </c>
      <c r="X12" s="387">
        <f>SUM(T12:W12)</f>
        <v>11314.257</v>
      </c>
      <c r="Y12" s="391">
        <f>IF(ISERROR(R12/X12-1),"         /0",IF(R12/X12&gt;5,"  *  ",(R12/X12-1)))</f>
        <v>0.00895268686224826</v>
      </c>
    </row>
    <row r="13" spans="1:25" ht="19.5" customHeight="1">
      <c r="A13" s="432" t="s">
        <v>209</v>
      </c>
      <c r="B13" s="384">
        <v>0</v>
      </c>
      <c r="C13" s="385">
        <v>0</v>
      </c>
      <c r="D13" s="386">
        <v>2450.129</v>
      </c>
      <c r="E13" s="385">
        <v>2035.166</v>
      </c>
      <c r="F13" s="387">
        <f>SUM(B13:E13)</f>
        <v>4485.295</v>
      </c>
      <c r="G13" s="388">
        <f>F13/$F$9</f>
        <v>0.08776194998962286</v>
      </c>
      <c r="H13" s="389"/>
      <c r="I13" s="385"/>
      <c r="J13" s="386">
        <v>729.9340000000001</v>
      </c>
      <c r="K13" s="385">
        <v>536.712</v>
      </c>
      <c r="L13" s="387">
        <f>SUM(H13:K13)</f>
        <v>1266.6460000000002</v>
      </c>
      <c r="M13" s="390">
        <f>IF(ISERROR(F13/L13-1),"         /0",(F13/L13-1))</f>
        <v>2.54108014393919</v>
      </c>
      <c r="N13" s="384"/>
      <c r="O13" s="385"/>
      <c r="P13" s="386">
        <v>8806.389</v>
      </c>
      <c r="Q13" s="385">
        <v>4935</v>
      </c>
      <c r="R13" s="387">
        <f>SUM(N13:Q13)</f>
        <v>13741.389</v>
      </c>
      <c r="S13" s="388">
        <f>R13/$R$9</f>
        <v>0.08978575970470765</v>
      </c>
      <c r="T13" s="389"/>
      <c r="U13" s="385"/>
      <c r="V13" s="386">
        <v>1599.386</v>
      </c>
      <c r="W13" s="385">
        <v>1078.4589999999998</v>
      </c>
      <c r="X13" s="387">
        <f>SUM(T13:W13)</f>
        <v>2677.845</v>
      </c>
      <c r="Y13" s="391" t="str">
        <f>IF(ISERROR(R13/X13-1),"         /0",IF(R13/X13&gt;5,"  *  ",(R13/X13-1)))</f>
        <v>  *  </v>
      </c>
    </row>
    <row r="14" spans="1:25" ht="19.5" customHeight="1">
      <c r="A14" s="432" t="s">
        <v>210</v>
      </c>
      <c r="B14" s="384">
        <v>2054.206</v>
      </c>
      <c r="C14" s="385">
        <v>1095.2160000000001</v>
      </c>
      <c r="D14" s="386">
        <v>1012.8399999999999</v>
      </c>
      <c r="E14" s="385">
        <v>239.55599999999998</v>
      </c>
      <c r="F14" s="387">
        <f aca="true" t="shared" si="0" ref="F14:F30">SUM(B14:E14)</f>
        <v>4401.818</v>
      </c>
      <c r="G14" s="388">
        <f aca="true" t="shared" si="1" ref="G14:G30">F14/$F$9</f>
        <v>0.08612858935241087</v>
      </c>
      <c r="H14" s="389">
        <v>2347.351</v>
      </c>
      <c r="I14" s="385">
        <v>1151.5910000000001</v>
      </c>
      <c r="J14" s="386">
        <v>887.244</v>
      </c>
      <c r="K14" s="385">
        <v>312.817</v>
      </c>
      <c r="L14" s="387">
        <f aca="true" t="shared" si="2" ref="L14:L30">SUM(H14:K14)</f>
        <v>4699.003</v>
      </c>
      <c r="M14" s="390">
        <f aca="true" t="shared" si="3" ref="M14:M30">IF(ISERROR(F14/L14-1),"         /0",(F14/L14-1))</f>
        <v>-0.06324426692215335</v>
      </c>
      <c r="N14" s="384">
        <v>6035.2880000000005</v>
      </c>
      <c r="O14" s="385">
        <v>2310.7490000000003</v>
      </c>
      <c r="P14" s="386">
        <v>3320.16</v>
      </c>
      <c r="Q14" s="385">
        <v>873.7750000000001</v>
      </c>
      <c r="R14" s="387">
        <f aca="true" t="shared" si="4" ref="R14:R30">SUM(N14:Q14)</f>
        <v>12539.972</v>
      </c>
      <c r="S14" s="388">
        <f aca="true" t="shared" si="5" ref="S14:S30">R14/$R$9</f>
        <v>0.08193574264550418</v>
      </c>
      <c r="T14" s="389">
        <v>6355.192999999999</v>
      </c>
      <c r="U14" s="385">
        <v>2959.5550000000003</v>
      </c>
      <c r="V14" s="386">
        <v>4080.0480000000002</v>
      </c>
      <c r="W14" s="385">
        <v>659.517</v>
      </c>
      <c r="X14" s="387">
        <f aca="true" t="shared" si="6" ref="X14:X30">SUM(T14:W14)</f>
        <v>14054.313</v>
      </c>
      <c r="Y14" s="391">
        <f aca="true" t="shared" si="7" ref="Y14:Y30">IF(ISERROR(R14/X14-1),"         /0",IF(R14/X14&gt;5,"  *  ",(R14/X14-1)))</f>
        <v>-0.10774920125942833</v>
      </c>
    </row>
    <row r="15" spans="1:25" ht="19.5" customHeight="1">
      <c r="A15" s="432" t="s">
        <v>211</v>
      </c>
      <c r="B15" s="384">
        <v>1295.895</v>
      </c>
      <c r="C15" s="385">
        <v>55.502</v>
      </c>
      <c r="D15" s="386">
        <v>0</v>
      </c>
      <c r="E15" s="385">
        <v>0</v>
      </c>
      <c r="F15" s="387">
        <f>SUM(B15:E15)</f>
        <v>1351.397</v>
      </c>
      <c r="G15" s="388">
        <f>F15/$F$9</f>
        <v>0.02644223756299783</v>
      </c>
      <c r="H15" s="389">
        <v>1322.0729999999999</v>
      </c>
      <c r="I15" s="385">
        <v>49.349</v>
      </c>
      <c r="J15" s="386"/>
      <c r="K15" s="385"/>
      <c r="L15" s="387">
        <f>SUM(H15:K15)</f>
        <v>1371.4219999999998</v>
      </c>
      <c r="M15" s="390">
        <f>IF(ISERROR(F15/L15-1),"         /0",(F15/L15-1))</f>
        <v>-0.014601632466155423</v>
      </c>
      <c r="N15" s="384">
        <v>3427.456</v>
      </c>
      <c r="O15" s="385">
        <v>148.54</v>
      </c>
      <c r="P15" s="386"/>
      <c r="Q15" s="385"/>
      <c r="R15" s="387">
        <f>SUM(N15:Q15)</f>
        <v>3575.996</v>
      </c>
      <c r="S15" s="388">
        <f>R15/$R$9</f>
        <v>0.02336543398640383</v>
      </c>
      <c r="T15" s="389">
        <v>3268.2270000000003</v>
      </c>
      <c r="U15" s="385">
        <v>196.291</v>
      </c>
      <c r="V15" s="386"/>
      <c r="W15" s="385"/>
      <c r="X15" s="387">
        <f>SUM(T15:W15)</f>
        <v>3464.5180000000005</v>
      </c>
      <c r="Y15" s="391">
        <f>IF(ISERROR(R15/X15-1),"         /0",IF(R15/X15&gt;5,"  *  ",(R15/X15-1)))</f>
        <v>0.032177058973282824</v>
      </c>
    </row>
    <row r="16" spans="1:25" ht="19.5" customHeight="1">
      <c r="A16" s="432" t="s">
        <v>212</v>
      </c>
      <c r="B16" s="384">
        <v>0</v>
      </c>
      <c r="C16" s="385">
        <v>0</v>
      </c>
      <c r="D16" s="386">
        <v>1012.422</v>
      </c>
      <c r="E16" s="385">
        <v>292.378</v>
      </c>
      <c r="F16" s="387">
        <f>SUM(B16:E16)</f>
        <v>1304.8</v>
      </c>
      <c r="G16" s="388">
        <f>F16/$F$9</f>
        <v>0.025530492943376056</v>
      </c>
      <c r="H16" s="389"/>
      <c r="I16" s="385"/>
      <c r="J16" s="386"/>
      <c r="K16" s="385"/>
      <c r="L16" s="387">
        <f>SUM(H16:K16)</f>
        <v>0</v>
      </c>
      <c r="M16" s="390" t="str">
        <f>IF(ISERROR(F16/L16-1),"         /0",(F16/L16-1))</f>
        <v>         /0</v>
      </c>
      <c r="N16" s="384"/>
      <c r="O16" s="385"/>
      <c r="P16" s="386">
        <v>3398.1569999999997</v>
      </c>
      <c r="Q16" s="385">
        <v>715.009</v>
      </c>
      <c r="R16" s="387">
        <f>SUM(N16:Q16)</f>
        <v>4113.165999999999</v>
      </c>
      <c r="S16" s="388">
        <f>R16/$R$9</f>
        <v>0.026875284158069716</v>
      </c>
      <c r="T16" s="389"/>
      <c r="U16" s="385"/>
      <c r="V16" s="386"/>
      <c r="W16" s="385"/>
      <c r="X16" s="387">
        <f>SUM(T16:W16)</f>
        <v>0</v>
      </c>
      <c r="Y16" s="391" t="str">
        <f>IF(ISERROR(R16/X16-1),"         /0",IF(R16/X16&gt;5,"  *  ",(R16/X16-1)))</f>
        <v>         /0</v>
      </c>
    </row>
    <row r="17" spans="1:25" ht="19.5" customHeight="1">
      <c r="A17" s="432" t="s">
        <v>213</v>
      </c>
      <c r="B17" s="384">
        <v>1278.437</v>
      </c>
      <c r="C17" s="385">
        <v>19.875999999999998</v>
      </c>
      <c r="D17" s="386">
        <v>0</v>
      </c>
      <c r="E17" s="385">
        <v>0</v>
      </c>
      <c r="F17" s="387">
        <f>SUM(B17:E17)</f>
        <v>1298.3129999999999</v>
      </c>
      <c r="G17" s="388">
        <f>F17/$F$9</f>
        <v>0.025403564442668145</v>
      </c>
      <c r="H17" s="389">
        <v>2196.797</v>
      </c>
      <c r="I17" s="385">
        <v>471.53200000000004</v>
      </c>
      <c r="J17" s="386"/>
      <c r="K17" s="385"/>
      <c r="L17" s="387">
        <f>SUM(H17:K17)</f>
        <v>2668.329</v>
      </c>
      <c r="M17" s="390">
        <f>IF(ISERROR(F17/L17-1),"         /0",(F17/L17-1))</f>
        <v>-0.5134359368728519</v>
      </c>
      <c r="N17" s="384">
        <v>3736.321</v>
      </c>
      <c r="O17" s="385">
        <v>416.044</v>
      </c>
      <c r="P17" s="386"/>
      <c r="Q17" s="385"/>
      <c r="R17" s="387">
        <f>SUM(N17:Q17)</f>
        <v>4152.365</v>
      </c>
      <c r="S17" s="388">
        <f>R17/$R$9</f>
        <v>0.027131409066160513</v>
      </c>
      <c r="T17" s="389">
        <v>7181.446</v>
      </c>
      <c r="U17" s="385">
        <v>1577.266</v>
      </c>
      <c r="V17" s="386"/>
      <c r="W17" s="385"/>
      <c r="X17" s="387">
        <f>SUM(T17:W17)</f>
        <v>8758.712</v>
      </c>
      <c r="Y17" s="391">
        <f>IF(ISERROR(R17/X17-1),"         /0",IF(R17/X17&gt;5,"  *  ",(R17/X17-1)))</f>
        <v>-0.5259160250959274</v>
      </c>
    </row>
    <row r="18" spans="1:25" ht="19.5" customHeight="1">
      <c r="A18" s="432" t="s">
        <v>214</v>
      </c>
      <c r="B18" s="384">
        <v>854.4670000000001</v>
      </c>
      <c r="C18" s="385">
        <v>395.55600000000004</v>
      </c>
      <c r="D18" s="386">
        <v>0</v>
      </c>
      <c r="E18" s="385">
        <v>0</v>
      </c>
      <c r="F18" s="387">
        <f t="shared" si="0"/>
        <v>1250.0230000000001</v>
      </c>
      <c r="G18" s="388">
        <f t="shared" si="1"/>
        <v>0.024458693577987255</v>
      </c>
      <c r="H18" s="389">
        <v>666.056</v>
      </c>
      <c r="I18" s="385">
        <v>474.03499999999997</v>
      </c>
      <c r="J18" s="386"/>
      <c r="K18" s="385"/>
      <c r="L18" s="387">
        <f t="shared" si="2"/>
        <v>1140.091</v>
      </c>
      <c r="M18" s="390">
        <f t="shared" si="3"/>
        <v>0.096423881953283</v>
      </c>
      <c r="N18" s="384">
        <v>2483.2670000000003</v>
      </c>
      <c r="O18" s="385">
        <v>956.568</v>
      </c>
      <c r="P18" s="386">
        <v>124.643</v>
      </c>
      <c r="Q18" s="385">
        <v>40.074</v>
      </c>
      <c r="R18" s="387">
        <f t="shared" si="4"/>
        <v>3604.552</v>
      </c>
      <c r="S18" s="388">
        <f t="shared" si="5"/>
        <v>0.023552017901183307</v>
      </c>
      <c r="T18" s="389">
        <v>2662.083</v>
      </c>
      <c r="U18" s="385">
        <v>1500.3919999999998</v>
      </c>
      <c r="V18" s="386"/>
      <c r="W18" s="385"/>
      <c r="X18" s="387">
        <f t="shared" si="6"/>
        <v>4162.475</v>
      </c>
      <c r="Y18" s="391">
        <f t="shared" si="7"/>
        <v>-0.13403636057874224</v>
      </c>
    </row>
    <row r="19" spans="1:25" ht="19.5" customHeight="1">
      <c r="A19" s="432" t="s">
        <v>215</v>
      </c>
      <c r="B19" s="384">
        <v>0</v>
      </c>
      <c r="C19" s="385">
        <v>0</v>
      </c>
      <c r="D19" s="386">
        <v>629.729</v>
      </c>
      <c r="E19" s="385">
        <v>517.351</v>
      </c>
      <c r="F19" s="387">
        <f t="shared" si="0"/>
        <v>1147.08</v>
      </c>
      <c r="G19" s="388">
        <f t="shared" si="1"/>
        <v>0.022444449605677347</v>
      </c>
      <c r="H19" s="389"/>
      <c r="I19" s="385"/>
      <c r="J19" s="386"/>
      <c r="K19" s="385"/>
      <c r="L19" s="387">
        <f t="shared" si="2"/>
        <v>0</v>
      </c>
      <c r="M19" s="390" t="str">
        <f t="shared" si="3"/>
        <v>         /0</v>
      </c>
      <c r="N19" s="384"/>
      <c r="O19" s="385"/>
      <c r="P19" s="386">
        <v>1654.4730000000002</v>
      </c>
      <c r="Q19" s="385">
        <v>1129.04</v>
      </c>
      <c r="R19" s="387">
        <f t="shared" si="4"/>
        <v>2783.513</v>
      </c>
      <c r="S19" s="388">
        <f t="shared" si="5"/>
        <v>0.018187377517144002</v>
      </c>
      <c r="T19" s="389"/>
      <c r="U19" s="385"/>
      <c r="V19" s="386"/>
      <c r="W19" s="385"/>
      <c r="X19" s="387">
        <f t="shared" si="6"/>
        <v>0</v>
      </c>
      <c r="Y19" s="391" t="str">
        <f t="shared" si="7"/>
        <v>         /0</v>
      </c>
    </row>
    <row r="20" spans="1:25" ht="19.5" customHeight="1">
      <c r="A20" s="432" t="s">
        <v>173</v>
      </c>
      <c r="B20" s="384">
        <v>395.392</v>
      </c>
      <c r="C20" s="385">
        <v>234.55999999999997</v>
      </c>
      <c r="D20" s="386">
        <v>152.34500000000003</v>
      </c>
      <c r="E20" s="385">
        <v>97.762</v>
      </c>
      <c r="F20" s="387">
        <f t="shared" si="0"/>
        <v>880.059</v>
      </c>
      <c r="G20" s="388">
        <f t="shared" si="1"/>
        <v>0.017219757885694808</v>
      </c>
      <c r="H20" s="389">
        <v>373.289</v>
      </c>
      <c r="I20" s="385">
        <v>160.12300000000002</v>
      </c>
      <c r="J20" s="386"/>
      <c r="K20" s="385"/>
      <c r="L20" s="387">
        <f t="shared" si="2"/>
        <v>533.412</v>
      </c>
      <c r="M20" s="390">
        <f t="shared" si="3"/>
        <v>0.6498672695777372</v>
      </c>
      <c r="N20" s="384">
        <v>1428.0780000000002</v>
      </c>
      <c r="O20" s="385">
        <v>918.085</v>
      </c>
      <c r="P20" s="386">
        <v>377.96000000000004</v>
      </c>
      <c r="Q20" s="385">
        <v>258.9</v>
      </c>
      <c r="R20" s="387">
        <f t="shared" si="4"/>
        <v>2983.0230000000006</v>
      </c>
      <c r="S20" s="388">
        <f t="shared" si="5"/>
        <v>0.019490968945833364</v>
      </c>
      <c r="T20" s="389">
        <v>1270.722</v>
      </c>
      <c r="U20" s="385">
        <v>542.3349999999999</v>
      </c>
      <c r="V20" s="386"/>
      <c r="W20" s="385"/>
      <c r="X20" s="387">
        <f t="shared" si="6"/>
        <v>1813.0569999999998</v>
      </c>
      <c r="Y20" s="391">
        <f t="shared" si="7"/>
        <v>0.6453001753392205</v>
      </c>
    </row>
    <row r="21" spans="1:25" ht="19.5" customHeight="1">
      <c r="A21" s="432" t="s">
        <v>216</v>
      </c>
      <c r="B21" s="384">
        <v>500.791</v>
      </c>
      <c r="C21" s="385">
        <v>364.81</v>
      </c>
      <c r="D21" s="386">
        <v>0</v>
      </c>
      <c r="E21" s="385">
        <v>0</v>
      </c>
      <c r="F21" s="387">
        <f t="shared" si="0"/>
        <v>865.601</v>
      </c>
      <c r="G21" s="388">
        <f t="shared" si="1"/>
        <v>0.016936864057540815</v>
      </c>
      <c r="H21" s="389">
        <v>658.601</v>
      </c>
      <c r="I21" s="385">
        <v>454.64099999999996</v>
      </c>
      <c r="J21" s="386"/>
      <c r="K21" s="385"/>
      <c r="L21" s="387">
        <f t="shared" si="2"/>
        <v>1113.242</v>
      </c>
      <c r="M21" s="390">
        <f t="shared" si="3"/>
        <v>-0.22245028484372664</v>
      </c>
      <c r="N21" s="384">
        <v>1362.0520000000001</v>
      </c>
      <c r="O21" s="385">
        <v>844.152</v>
      </c>
      <c r="P21" s="386"/>
      <c r="Q21" s="385"/>
      <c r="R21" s="387">
        <f t="shared" si="4"/>
        <v>2206.204</v>
      </c>
      <c r="S21" s="388">
        <f t="shared" si="5"/>
        <v>0.014415260509950257</v>
      </c>
      <c r="T21" s="389">
        <v>1777.092</v>
      </c>
      <c r="U21" s="385">
        <v>1059.385</v>
      </c>
      <c r="V21" s="386"/>
      <c r="W21" s="385"/>
      <c r="X21" s="387">
        <f t="shared" si="6"/>
        <v>2836.477</v>
      </c>
      <c r="Y21" s="391">
        <f t="shared" si="7"/>
        <v>-0.2222027536271226</v>
      </c>
    </row>
    <row r="22" spans="1:25" ht="19.5" customHeight="1">
      <c r="A22" s="432" t="s">
        <v>217</v>
      </c>
      <c r="B22" s="384">
        <v>756.972</v>
      </c>
      <c r="C22" s="385">
        <v>78.787</v>
      </c>
      <c r="D22" s="386">
        <v>0</v>
      </c>
      <c r="E22" s="385">
        <v>0</v>
      </c>
      <c r="F22" s="387">
        <f t="shared" si="0"/>
        <v>835.759</v>
      </c>
      <c r="G22" s="388">
        <f t="shared" si="1"/>
        <v>0.016352957734413726</v>
      </c>
      <c r="H22" s="389">
        <v>511.676</v>
      </c>
      <c r="I22" s="385">
        <v>41.539</v>
      </c>
      <c r="J22" s="386"/>
      <c r="K22" s="385"/>
      <c r="L22" s="387">
        <f t="shared" si="2"/>
        <v>553.215</v>
      </c>
      <c r="M22" s="390">
        <f t="shared" si="3"/>
        <v>0.5107309093209691</v>
      </c>
      <c r="N22" s="384">
        <v>2170.089</v>
      </c>
      <c r="O22" s="385">
        <v>257.822</v>
      </c>
      <c r="P22" s="386"/>
      <c r="Q22" s="385"/>
      <c r="R22" s="387">
        <f t="shared" si="4"/>
        <v>2427.911</v>
      </c>
      <c r="S22" s="388">
        <f t="shared" si="5"/>
        <v>0.01586388636770391</v>
      </c>
      <c r="T22" s="389">
        <v>1595.547</v>
      </c>
      <c r="U22" s="385">
        <v>197.13299999999998</v>
      </c>
      <c r="V22" s="386">
        <v>96.968</v>
      </c>
      <c r="W22" s="385">
        <v>11.984</v>
      </c>
      <c r="X22" s="387">
        <f t="shared" si="6"/>
        <v>1901.632</v>
      </c>
      <c r="Y22" s="391">
        <f t="shared" si="7"/>
        <v>0.2767512326254502</v>
      </c>
    </row>
    <row r="23" spans="1:25" ht="19.5" customHeight="1">
      <c r="A23" s="432" t="s">
        <v>174</v>
      </c>
      <c r="B23" s="384">
        <v>401.66900000000004</v>
      </c>
      <c r="C23" s="385">
        <v>335.649</v>
      </c>
      <c r="D23" s="386">
        <v>0</v>
      </c>
      <c r="E23" s="385">
        <v>0</v>
      </c>
      <c r="F23" s="387">
        <f t="shared" si="0"/>
        <v>737.318</v>
      </c>
      <c r="G23" s="388">
        <f t="shared" si="1"/>
        <v>0.014426802572060199</v>
      </c>
      <c r="H23" s="389">
        <v>328.422</v>
      </c>
      <c r="I23" s="385">
        <v>203.00300000000001</v>
      </c>
      <c r="J23" s="386"/>
      <c r="K23" s="385"/>
      <c r="L23" s="387">
        <f t="shared" si="2"/>
        <v>531.4250000000001</v>
      </c>
      <c r="M23" s="390">
        <f t="shared" si="3"/>
        <v>0.3874356682504585</v>
      </c>
      <c r="N23" s="384">
        <v>1071.841</v>
      </c>
      <c r="O23" s="385">
        <v>705.08</v>
      </c>
      <c r="P23" s="386"/>
      <c r="Q23" s="385"/>
      <c r="R23" s="387">
        <f t="shared" si="4"/>
        <v>1776.9209999999998</v>
      </c>
      <c r="S23" s="388">
        <f t="shared" si="5"/>
        <v>0.011610340258924975</v>
      </c>
      <c r="T23" s="389">
        <v>1117.578</v>
      </c>
      <c r="U23" s="385">
        <v>566.955</v>
      </c>
      <c r="V23" s="386"/>
      <c r="W23" s="385"/>
      <c r="X23" s="387">
        <f t="shared" si="6"/>
        <v>1684.533</v>
      </c>
      <c r="Y23" s="391">
        <f t="shared" si="7"/>
        <v>0.05484487392054649</v>
      </c>
    </row>
    <row r="24" spans="1:25" ht="19.5" customHeight="1">
      <c r="A24" s="432" t="s">
        <v>180</v>
      </c>
      <c r="B24" s="384">
        <v>404.31100000000004</v>
      </c>
      <c r="C24" s="385">
        <v>321.884</v>
      </c>
      <c r="D24" s="386">
        <v>0</v>
      </c>
      <c r="E24" s="385">
        <v>0</v>
      </c>
      <c r="F24" s="387">
        <f>SUM(B24:E24)</f>
        <v>726.195</v>
      </c>
      <c r="G24" s="388">
        <f>F24/$F$9</f>
        <v>0.01420916333768775</v>
      </c>
      <c r="H24" s="389">
        <v>389.377</v>
      </c>
      <c r="I24" s="385">
        <v>866.392</v>
      </c>
      <c r="J24" s="386"/>
      <c r="K24" s="385"/>
      <c r="L24" s="387">
        <f>SUM(H24:K24)</f>
        <v>1255.769</v>
      </c>
      <c r="M24" s="390">
        <f>IF(ISERROR(F24/L24-1),"         /0",(F24/L24-1))</f>
        <v>-0.42171291057511373</v>
      </c>
      <c r="N24" s="384">
        <v>867.486</v>
      </c>
      <c r="O24" s="385">
        <v>1037.9850000000001</v>
      </c>
      <c r="P24" s="386"/>
      <c r="Q24" s="385"/>
      <c r="R24" s="387">
        <f>SUM(N24:Q24)</f>
        <v>1905.471</v>
      </c>
      <c r="S24" s="388">
        <f>R24/$R$9</f>
        <v>0.012450281505769831</v>
      </c>
      <c r="T24" s="389">
        <v>1109.454</v>
      </c>
      <c r="U24" s="385">
        <v>2608.5020000000004</v>
      </c>
      <c r="V24" s="386"/>
      <c r="W24" s="385"/>
      <c r="X24" s="387">
        <f>SUM(T24:W24)</f>
        <v>3717.956</v>
      </c>
      <c r="Y24" s="391">
        <f>IF(ISERROR(R24/X24-1),"         /0",IF(R24/X24&gt;5,"  *  ",(R24/X24-1)))</f>
        <v>-0.48749501069942736</v>
      </c>
    </row>
    <row r="25" spans="1:25" ht="19.5" customHeight="1">
      <c r="A25" s="432" t="s">
        <v>218</v>
      </c>
      <c r="B25" s="384">
        <v>0</v>
      </c>
      <c r="C25" s="385">
        <v>0</v>
      </c>
      <c r="D25" s="386">
        <v>440.22499999999997</v>
      </c>
      <c r="E25" s="385">
        <v>257.199</v>
      </c>
      <c r="F25" s="387">
        <f>SUM(B25:E25)</f>
        <v>697.424</v>
      </c>
      <c r="G25" s="388">
        <f>F25/$F$9</f>
        <v>0.013646212837631132</v>
      </c>
      <c r="H25" s="389"/>
      <c r="I25" s="385"/>
      <c r="J25" s="386"/>
      <c r="K25" s="385"/>
      <c r="L25" s="387">
        <f>SUM(H25:K25)</f>
        <v>0</v>
      </c>
      <c r="M25" s="390" t="str">
        <f>IF(ISERROR(F25/L25-1),"         /0",(F25/L25-1))</f>
        <v>         /0</v>
      </c>
      <c r="N25" s="384"/>
      <c r="O25" s="385"/>
      <c r="P25" s="386">
        <v>1720.64</v>
      </c>
      <c r="Q25" s="385">
        <v>591.7449999999999</v>
      </c>
      <c r="R25" s="387">
        <f>SUM(N25:Q25)</f>
        <v>2312.385</v>
      </c>
      <c r="S25" s="388">
        <f>R25/$R$9</f>
        <v>0.01510904348568914</v>
      </c>
      <c r="T25" s="389"/>
      <c r="U25" s="385"/>
      <c r="V25" s="386"/>
      <c r="W25" s="385"/>
      <c r="X25" s="387">
        <f>SUM(T25:W25)</f>
        <v>0</v>
      </c>
      <c r="Y25" s="391" t="str">
        <f>IF(ISERROR(R25/X25-1),"         /0",IF(R25/X25&gt;5,"  *  ",(R25/X25-1)))</f>
        <v>         /0</v>
      </c>
    </row>
    <row r="26" spans="1:25" ht="19.5" customHeight="1">
      <c r="A26" s="432" t="s">
        <v>219</v>
      </c>
      <c r="B26" s="384">
        <v>279.151</v>
      </c>
      <c r="C26" s="385">
        <v>363.945</v>
      </c>
      <c r="D26" s="386">
        <v>0</v>
      </c>
      <c r="E26" s="385">
        <v>0</v>
      </c>
      <c r="F26" s="387">
        <f>SUM(B26:E26)</f>
        <v>643.096</v>
      </c>
      <c r="G26" s="388">
        <f>F26/$F$9</f>
        <v>0.012583198873324163</v>
      </c>
      <c r="H26" s="389">
        <v>344.496</v>
      </c>
      <c r="I26" s="385">
        <v>325.327</v>
      </c>
      <c r="J26" s="386"/>
      <c r="K26" s="385"/>
      <c r="L26" s="387">
        <f>SUM(H26:K26)</f>
        <v>669.823</v>
      </c>
      <c r="M26" s="390">
        <f>IF(ISERROR(F26/L26-1),"         /0",(F26/L26-1))</f>
        <v>-0.03990158594136062</v>
      </c>
      <c r="N26" s="384">
        <v>770.567</v>
      </c>
      <c r="O26" s="385">
        <v>976.6299999999999</v>
      </c>
      <c r="P26" s="386"/>
      <c r="Q26" s="385"/>
      <c r="R26" s="387">
        <f>SUM(N26:Q26)</f>
        <v>1747.197</v>
      </c>
      <c r="S26" s="388">
        <f>R26/$R$9</f>
        <v>0.011416124672606684</v>
      </c>
      <c r="T26" s="389">
        <v>825.932</v>
      </c>
      <c r="U26" s="385">
        <v>927.261</v>
      </c>
      <c r="V26" s="386"/>
      <c r="W26" s="385"/>
      <c r="X26" s="387">
        <f>SUM(T26:W26)</f>
        <v>1753.193</v>
      </c>
      <c r="Y26" s="391">
        <f>IF(ISERROR(R26/X26-1),"         /0",IF(R26/X26&gt;5,"  *  ",(R26/X26-1)))</f>
        <v>-0.003420045596805421</v>
      </c>
    </row>
    <row r="27" spans="1:25" ht="19.5" customHeight="1">
      <c r="A27" s="432" t="s">
        <v>220</v>
      </c>
      <c r="B27" s="384">
        <v>0</v>
      </c>
      <c r="C27" s="385">
        <v>0</v>
      </c>
      <c r="D27" s="386">
        <v>379.205</v>
      </c>
      <c r="E27" s="385">
        <v>251.43599999999998</v>
      </c>
      <c r="F27" s="387">
        <f>SUM(B27:E27)</f>
        <v>630.641</v>
      </c>
      <c r="G27" s="388">
        <f>F27/$F$9</f>
        <v>0.012339496934628769</v>
      </c>
      <c r="H27" s="389"/>
      <c r="I27" s="385"/>
      <c r="J27" s="386"/>
      <c r="K27" s="385"/>
      <c r="L27" s="387">
        <f>SUM(H27:K27)</f>
        <v>0</v>
      </c>
      <c r="M27" s="390" t="str">
        <f>IF(ISERROR(F27/L27-1),"         /0",(F27/L27-1))</f>
        <v>         /0</v>
      </c>
      <c r="N27" s="384"/>
      <c r="O27" s="385"/>
      <c r="P27" s="386">
        <v>901.7539999999999</v>
      </c>
      <c r="Q27" s="385">
        <v>579.8919999999999</v>
      </c>
      <c r="R27" s="387">
        <f>SUM(N27:Q27)</f>
        <v>1481.6459999999997</v>
      </c>
      <c r="S27" s="388">
        <f>R27/$R$9</f>
        <v>0.009681023637671654</v>
      </c>
      <c r="T27" s="389"/>
      <c r="U27" s="385"/>
      <c r="V27" s="386"/>
      <c r="W27" s="385"/>
      <c r="X27" s="387">
        <f>SUM(T27:W27)</f>
        <v>0</v>
      </c>
      <c r="Y27" s="391" t="str">
        <f>IF(ISERROR(R27/X27-1),"         /0",IF(R27/X27&gt;5,"  *  ",(R27/X27-1)))</f>
        <v>         /0</v>
      </c>
    </row>
    <row r="28" spans="1:25" ht="19.5" customHeight="1">
      <c r="A28" s="432" t="s">
        <v>182</v>
      </c>
      <c r="B28" s="384">
        <v>194.822</v>
      </c>
      <c r="C28" s="385">
        <v>390.147</v>
      </c>
      <c r="D28" s="386">
        <v>0</v>
      </c>
      <c r="E28" s="385">
        <v>0</v>
      </c>
      <c r="F28" s="387">
        <f>SUM(B28:E28)</f>
        <v>584.969</v>
      </c>
      <c r="G28" s="388">
        <f>F28/$F$9</f>
        <v>0.01144585141523126</v>
      </c>
      <c r="H28" s="389">
        <v>184.043</v>
      </c>
      <c r="I28" s="385">
        <v>414.623</v>
      </c>
      <c r="J28" s="386"/>
      <c r="K28" s="385"/>
      <c r="L28" s="387">
        <f>SUM(H28:K28)</f>
        <v>598.6659999999999</v>
      </c>
      <c r="M28" s="390">
        <f>IF(ISERROR(F28/L28-1),"         /0",(F28/L28-1))</f>
        <v>-0.022879201424500284</v>
      </c>
      <c r="N28" s="384">
        <v>608.1819999999999</v>
      </c>
      <c r="O28" s="385">
        <v>994.9239999999999</v>
      </c>
      <c r="P28" s="386"/>
      <c r="Q28" s="385"/>
      <c r="R28" s="387">
        <f>SUM(N28:Q28)</f>
        <v>1603.1059999999998</v>
      </c>
      <c r="S28" s="388">
        <f>R28/$R$9</f>
        <v>0.01047463907012421</v>
      </c>
      <c r="T28" s="389">
        <v>599.5690000000001</v>
      </c>
      <c r="U28" s="385">
        <v>1122.817</v>
      </c>
      <c r="V28" s="386"/>
      <c r="W28" s="385"/>
      <c r="X28" s="387">
        <f>SUM(T28:W28)</f>
        <v>1722.386</v>
      </c>
      <c r="Y28" s="391">
        <f>IF(ISERROR(R28/X28-1),"         /0",IF(R28/X28&gt;5,"  *  ",(R28/X28-1)))</f>
        <v>-0.0692527691237621</v>
      </c>
    </row>
    <row r="29" spans="1:25" ht="19.5" customHeight="1">
      <c r="A29" s="432" t="s">
        <v>198</v>
      </c>
      <c r="B29" s="384">
        <v>19.508</v>
      </c>
      <c r="C29" s="385">
        <v>82.492</v>
      </c>
      <c r="D29" s="386">
        <v>316.419</v>
      </c>
      <c r="E29" s="385">
        <v>129.587</v>
      </c>
      <c r="F29" s="387">
        <f t="shared" si="0"/>
        <v>548.006</v>
      </c>
      <c r="G29" s="388">
        <f t="shared" si="1"/>
        <v>0.010722611370269572</v>
      </c>
      <c r="H29" s="389">
        <v>70.455</v>
      </c>
      <c r="I29" s="385">
        <v>74.732</v>
      </c>
      <c r="J29" s="386"/>
      <c r="K29" s="385"/>
      <c r="L29" s="387">
        <f t="shared" si="2"/>
        <v>145.187</v>
      </c>
      <c r="M29" s="390">
        <f t="shared" si="3"/>
        <v>2.7744839413997116</v>
      </c>
      <c r="N29" s="384">
        <v>84.161</v>
      </c>
      <c r="O29" s="385">
        <v>204.474</v>
      </c>
      <c r="P29" s="386">
        <v>656.649</v>
      </c>
      <c r="Q29" s="385">
        <v>272.094</v>
      </c>
      <c r="R29" s="387">
        <f t="shared" si="4"/>
        <v>1217.378</v>
      </c>
      <c r="S29" s="388">
        <f t="shared" si="5"/>
        <v>0.007954305680291677</v>
      </c>
      <c r="T29" s="389">
        <v>222.99099999999999</v>
      </c>
      <c r="U29" s="385">
        <v>217.407</v>
      </c>
      <c r="V29" s="386"/>
      <c r="W29" s="385"/>
      <c r="X29" s="387">
        <f t="shared" si="6"/>
        <v>440.398</v>
      </c>
      <c r="Y29" s="391">
        <f t="shared" si="7"/>
        <v>1.7642677759662848</v>
      </c>
    </row>
    <row r="30" spans="1:25" ht="19.5" customHeight="1">
      <c r="A30" s="432" t="s">
        <v>186</v>
      </c>
      <c r="B30" s="384">
        <v>236.57299999999998</v>
      </c>
      <c r="C30" s="385">
        <v>283.39099999999996</v>
      </c>
      <c r="D30" s="386">
        <v>0</v>
      </c>
      <c r="E30" s="385">
        <v>0</v>
      </c>
      <c r="F30" s="387">
        <f t="shared" si="0"/>
        <v>519.9639999999999</v>
      </c>
      <c r="G30" s="388">
        <f t="shared" si="1"/>
        <v>0.010173924917849162</v>
      </c>
      <c r="H30" s="389">
        <v>124.115</v>
      </c>
      <c r="I30" s="385">
        <v>55.808</v>
      </c>
      <c r="J30" s="386">
        <v>0</v>
      </c>
      <c r="K30" s="385">
        <v>0</v>
      </c>
      <c r="L30" s="387">
        <f t="shared" si="2"/>
        <v>179.923</v>
      </c>
      <c r="M30" s="390">
        <f t="shared" si="3"/>
        <v>1.8899251346409294</v>
      </c>
      <c r="N30" s="384">
        <v>657.351</v>
      </c>
      <c r="O30" s="385">
        <v>732.1160000000001</v>
      </c>
      <c r="P30" s="386"/>
      <c r="Q30" s="385"/>
      <c r="R30" s="387">
        <f t="shared" si="4"/>
        <v>1389.467</v>
      </c>
      <c r="S30" s="388">
        <f t="shared" si="5"/>
        <v>0.009078729244883543</v>
      </c>
      <c r="T30" s="389">
        <v>177.81099999999998</v>
      </c>
      <c r="U30" s="385">
        <v>138.488</v>
      </c>
      <c r="V30" s="386">
        <v>0</v>
      </c>
      <c r="W30" s="385">
        <v>0</v>
      </c>
      <c r="X30" s="387">
        <f t="shared" si="6"/>
        <v>316.299</v>
      </c>
      <c r="Y30" s="391">
        <f t="shared" si="7"/>
        <v>3.392890903859956</v>
      </c>
    </row>
    <row r="31" spans="1:25" ht="19.5" customHeight="1">
      <c r="A31" s="432" t="s">
        <v>164</v>
      </c>
      <c r="B31" s="384">
        <v>409.74399999999997</v>
      </c>
      <c r="C31" s="385">
        <v>98.292</v>
      </c>
      <c r="D31" s="386">
        <v>0</v>
      </c>
      <c r="E31" s="385">
        <v>0</v>
      </c>
      <c r="F31" s="387">
        <f>SUM(B31:E31)</f>
        <v>508.03599999999994</v>
      </c>
      <c r="G31" s="388">
        <f>F31/$F$9</f>
        <v>0.00994053457463289</v>
      </c>
      <c r="H31" s="389">
        <v>431.536</v>
      </c>
      <c r="I31" s="385">
        <v>153.558</v>
      </c>
      <c r="J31" s="386"/>
      <c r="K31" s="385"/>
      <c r="L31" s="387">
        <f>SUM(H31:K31)</f>
        <v>585.094</v>
      </c>
      <c r="M31" s="390">
        <f aca="true" t="shared" si="8" ref="M31:M37">IF(ISERROR(F31/L31-1),"         /0",(F31/L31-1))</f>
        <v>-0.1317019145641557</v>
      </c>
      <c r="N31" s="384">
        <v>961.7939999999999</v>
      </c>
      <c r="O31" s="385">
        <v>401.192</v>
      </c>
      <c r="P31" s="386"/>
      <c r="Q31" s="385"/>
      <c r="R31" s="387">
        <f>SUM(N31:Q31)</f>
        <v>1362.9859999999999</v>
      </c>
      <c r="S31" s="388">
        <f>R31/$R$9</f>
        <v>0.00890570330822311</v>
      </c>
      <c r="T31" s="389">
        <v>1218.0919999999999</v>
      </c>
      <c r="U31" s="385">
        <v>422.86799999999994</v>
      </c>
      <c r="V31" s="386"/>
      <c r="W31" s="385"/>
      <c r="X31" s="387">
        <f>SUM(T31:W31)</f>
        <v>1640.9599999999998</v>
      </c>
      <c r="Y31" s="391">
        <f>IF(ISERROR(R31/X31-1),"         /0",IF(R31/X31&gt;5,"  *  ",(R31/X31-1)))</f>
        <v>-0.1693971821372855</v>
      </c>
    </row>
    <row r="32" spans="1:25" ht="19.5" customHeight="1">
      <c r="A32" s="432" t="s">
        <v>221</v>
      </c>
      <c r="B32" s="384">
        <v>0</v>
      </c>
      <c r="C32" s="385">
        <v>0</v>
      </c>
      <c r="D32" s="386">
        <v>307.343</v>
      </c>
      <c r="E32" s="385">
        <v>156.489</v>
      </c>
      <c r="F32" s="387">
        <f aca="true" t="shared" si="9" ref="F32:F37">SUM(B32:E32)</f>
        <v>463.832</v>
      </c>
      <c r="G32" s="388">
        <f aca="true" t="shared" si="10" ref="G32:G37">F32/$F$9</f>
        <v>0.009075612816456163</v>
      </c>
      <c r="H32" s="389"/>
      <c r="I32" s="385"/>
      <c r="J32" s="386"/>
      <c r="K32" s="385"/>
      <c r="L32" s="387">
        <f aca="true" t="shared" si="11" ref="L32:L37">SUM(H32:K32)</f>
        <v>0</v>
      </c>
      <c r="M32" s="390" t="str">
        <f t="shared" si="8"/>
        <v>         /0</v>
      </c>
      <c r="N32" s="384"/>
      <c r="O32" s="385"/>
      <c r="P32" s="386">
        <v>1169.6200000000001</v>
      </c>
      <c r="Q32" s="385">
        <v>348.47400000000005</v>
      </c>
      <c r="R32" s="387">
        <f aca="true" t="shared" si="12" ref="R32:R37">SUM(N32:Q32)</f>
        <v>1518.094</v>
      </c>
      <c r="S32" s="388">
        <f aca="true" t="shared" si="13" ref="S32:S37">R32/$R$9</f>
        <v>0.009919173607061007</v>
      </c>
      <c r="T32" s="389"/>
      <c r="U32" s="385"/>
      <c r="V32" s="386"/>
      <c r="W32" s="385"/>
      <c r="X32" s="387">
        <f aca="true" t="shared" si="14" ref="X32:X37">SUM(T32:W32)</f>
        <v>0</v>
      </c>
      <c r="Y32" s="391" t="str">
        <f aca="true" t="shared" si="15" ref="Y32:Y37">IF(ISERROR(R32/X32-1),"         /0",IF(R32/X32&gt;5,"  *  ",(R32/X32-1)))</f>
        <v>         /0</v>
      </c>
    </row>
    <row r="33" spans="1:25" ht="19.5" customHeight="1">
      <c r="A33" s="432" t="s">
        <v>222</v>
      </c>
      <c r="B33" s="384">
        <v>162.00799999999998</v>
      </c>
      <c r="C33" s="385">
        <v>221.595</v>
      </c>
      <c r="D33" s="386">
        <v>40.152</v>
      </c>
      <c r="E33" s="385">
        <v>0</v>
      </c>
      <c r="F33" s="387">
        <f t="shared" si="9"/>
        <v>423.75499999999994</v>
      </c>
      <c r="G33" s="388">
        <f t="shared" si="10"/>
        <v>0.008291442395171919</v>
      </c>
      <c r="H33" s="389">
        <v>170.525</v>
      </c>
      <c r="I33" s="385">
        <v>226.538</v>
      </c>
      <c r="J33" s="386"/>
      <c r="K33" s="385"/>
      <c r="L33" s="387">
        <f t="shared" si="11"/>
        <v>397.063</v>
      </c>
      <c r="M33" s="390">
        <f t="shared" si="8"/>
        <v>0.06722358920372828</v>
      </c>
      <c r="N33" s="384">
        <v>552.6460000000001</v>
      </c>
      <c r="O33" s="385">
        <v>722.8180000000001</v>
      </c>
      <c r="P33" s="386">
        <v>100.778</v>
      </c>
      <c r="Q33" s="385"/>
      <c r="R33" s="387">
        <f t="shared" si="12"/>
        <v>1376.2420000000002</v>
      </c>
      <c r="S33" s="388">
        <f t="shared" si="13"/>
        <v>0.008992317553016386</v>
      </c>
      <c r="T33" s="389">
        <v>627.121</v>
      </c>
      <c r="U33" s="385">
        <v>637.669</v>
      </c>
      <c r="V33" s="386"/>
      <c r="W33" s="385"/>
      <c r="X33" s="387">
        <f t="shared" si="14"/>
        <v>1264.79</v>
      </c>
      <c r="Y33" s="391">
        <f t="shared" si="15"/>
        <v>0.08811897627274101</v>
      </c>
    </row>
    <row r="34" spans="1:25" ht="19.5" customHeight="1">
      <c r="A34" s="432" t="s">
        <v>195</v>
      </c>
      <c r="B34" s="384">
        <v>45.394</v>
      </c>
      <c r="C34" s="385">
        <v>330.26099999999997</v>
      </c>
      <c r="D34" s="386">
        <v>0</v>
      </c>
      <c r="E34" s="385">
        <v>0</v>
      </c>
      <c r="F34" s="387">
        <f t="shared" si="9"/>
        <v>375.655</v>
      </c>
      <c r="G34" s="388">
        <f t="shared" si="10"/>
        <v>0.007350289183510064</v>
      </c>
      <c r="H34" s="389">
        <v>109.32499999999999</v>
      </c>
      <c r="I34" s="385">
        <v>261.566</v>
      </c>
      <c r="J34" s="386"/>
      <c r="K34" s="385"/>
      <c r="L34" s="387">
        <f t="shared" si="11"/>
        <v>370.89099999999996</v>
      </c>
      <c r="M34" s="390">
        <f t="shared" si="8"/>
        <v>0.01284474414315806</v>
      </c>
      <c r="N34" s="384">
        <v>147.309</v>
      </c>
      <c r="O34" s="385">
        <v>846.4200000000001</v>
      </c>
      <c r="P34" s="386"/>
      <c r="Q34" s="385"/>
      <c r="R34" s="387">
        <f t="shared" si="12"/>
        <v>993.729</v>
      </c>
      <c r="S34" s="388">
        <f t="shared" si="13"/>
        <v>0.006492990861811672</v>
      </c>
      <c r="T34" s="389">
        <v>291.844</v>
      </c>
      <c r="U34" s="385">
        <v>662.9639999999999</v>
      </c>
      <c r="V34" s="386"/>
      <c r="W34" s="385"/>
      <c r="X34" s="387">
        <f t="shared" si="14"/>
        <v>954.808</v>
      </c>
      <c r="Y34" s="391">
        <f t="shared" si="15"/>
        <v>0.0407631691397643</v>
      </c>
    </row>
    <row r="35" spans="1:25" ht="19.5" customHeight="1">
      <c r="A35" s="432" t="s">
        <v>206</v>
      </c>
      <c r="B35" s="384">
        <v>0</v>
      </c>
      <c r="C35" s="385">
        <v>0</v>
      </c>
      <c r="D35" s="386">
        <v>352.78799999999995</v>
      </c>
      <c r="E35" s="385">
        <v>15.958</v>
      </c>
      <c r="F35" s="387">
        <f t="shared" si="9"/>
        <v>368.746</v>
      </c>
      <c r="G35" s="388">
        <f t="shared" si="10"/>
        <v>0.007215103579780922</v>
      </c>
      <c r="H35" s="389">
        <v>0</v>
      </c>
      <c r="I35" s="385">
        <v>0</v>
      </c>
      <c r="J35" s="386"/>
      <c r="K35" s="385"/>
      <c r="L35" s="387">
        <f t="shared" si="11"/>
        <v>0</v>
      </c>
      <c r="M35" s="390" t="str">
        <f t="shared" si="8"/>
        <v>         /0</v>
      </c>
      <c r="N35" s="384">
        <v>0</v>
      </c>
      <c r="O35" s="385">
        <v>0</v>
      </c>
      <c r="P35" s="386">
        <v>907.011</v>
      </c>
      <c r="Q35" s="385">
        <v>117.43499999999999</v>
      </c>
      <c r="R35" s="387">
        <f t="shared" si="12"/>
        <v>1024.446</v>
      </c>
      <c r="S35" s="388">
        <f t="shared" si="13"/>
        <v>0.0066936946757310285</v>
      </c>
      <c r="T35" s="389">
        <v>0</v>
      </c>
      <c r="U35" s="385">
        <v>0</v>
      </c>
      <c r="V35" s="386">
        <v>324.884</v>
      </c>
      <c r="W35" s="385">
        <v>189.868</v>
      </c>
      <c r="X35" s="387">
        <f t="shared" si="14"/>
        <v>514.752</v>
      </c>
      <c r="Y35" s="391">
        <f t="shared" si="15"/>
        <v>0.9901739089891832</v>
      </c>
    </row>
    <row r="36" spans="1:25" ht="19.5" customHeight="1">
      <c r="A36" s="432" t="s">
        <v>178</v>
      </c>
      <c r="B36" s="384">
        <v>133.978</v>
      </c>
      <c r="C36" s="385">
        <v>214.91500000000002</v>
      </c>
      <c r="D36" s="386">
        <v>0</v>
      </c>
      <c r="E36" s="385">
        <v>0</v>
      </c>
      <c r="F36" s="387">
        <f t="shared" si="9"/>
        <v>348.89300000000003</v>
      </c>
      <c r="G36" s="388">
        <f t="shared" si="10"/>
        <v>0.006826647972481072</v>
      </c>
      <c r="H36" s="389">
        <v>122.638</v>
      </c>
      <c r="I36" s="385">
        <v>245.05200000000002</v>
      </c>
      <c r="J36" s="386"/>
      <c r="K36" s="385"/>
      <c r="L36" s="387">
        <f t="shared" si="11"/>
        <v>367.69000000000005</v>
      </c>
      <c r="M36" s="390">
        <f t="shared" si="8"/>
        <v>-0.05112186896570492</v>
      </c>
      <c r="N36" s="384">
        <v>422.08500000000004</v>
      </c>
      <c r="O36" s="385">
        <v>679.058</v>
      </c>
      <c r="P36" s="386">
        <v>0</v>
      </c>
      <c r="Q36" s="385">
        <v>0</v>
      </c>
      <c r="R36" s="387">
        <f t="shared" si="12"/>
        <v>1101.143</v>
      </c>
      <c r="S36" s="388">
        <f t="shared" si="13"/>
        <v>0.007194830216837679</v>
      </c>
      <c r="T36" s="389">
        <v>291.51500000000004</v>
      </c>
      <c r="U36" s="385">
        <v>649.042</v>
      </c>
      <c r="V36" s="386"/>
      <c r="W36" s="385"/>
      <c r="X36" s="387">
        <f t="shared" si="14"/>
        <v>940.557</v>
      </c>
      <c r="Y36" s="391">
        <f t="shared" si="15"/>
        <v>0.170735000643236</v>
      </c>
    </row>
    <row r="37" spans="1:25" ht="19.5" customHeight="1">
      <c r="A37" s="432" t="s">
        <v>196</v>
      </c>
      <c r="B37" s="384">
        <v>111.731</v>
      </c>
      <c r="C37" s="385">
        <v>180.309</v>
      </c>
      <c r="D37" s="386">
        <v>0</v>
      </c>
      <c r="E37" s="385">
        <v>0</v>
      </c>
      <c r="F37" s="387">
        <f t="shared" si="9"/>
        <v>292.03999999999996</v>
      </c>
      <c r="G37" s="388">
        <f t="shared" si="10"/>
        <v>0.005714228356210563</v>
      </c>
      <c r="H37" s="389"/>
      <c r="I37" s="385"/>
      <c r="J37" s="386"/>
      <c r="K37" s="385"/>
      <c r="L37" s="387">
        <f t="shared" si="11"/>
        <v>0</v>
      </c>
      <c r="M37" s="390" t="str">
        <f t="shared" si="8"/>
        <v>         /0</v>
      </c>
      <c r="N37" s="384">
        <v>215.462</v>
      </c>
      <c r="O37" s="385">
        <v>439.65200000000004</v>
      </c>
      <c r="P37" s="386"/>
      <c r="Q37" s="385"/>
      <c r="R37" s="387">
        <f t="shared" si="12"/>
        <v>655.114</v>
      </c>
      <c r="S37" s="388">
        <f t="shared" si="13"/>
        <v>0.004280492181917697</v>
      </c>
      <c r="T37" s="389"/>
      <c r="U37" s="385"/>
      <c r="V37" s="386"/>
      <c r="W37" s="385"/>
      <c r="X37" s="387">
        <f t="shared" si="14"/>
        <v>0</v>
      </c>
      <c r="Y37" s="391" t="str">
        <f t="shared" si="15"/>
        <v>         /0</v>
      </c>
    </row>
    <row r="38" spans="1:25" ht="19.5" customHeight="1">
      <c r="A38" s="432" t="s">
        <v>175</v>
      </c>
      <c r="B38" s="384">
        <v>115.739</v>
      </c>
      <c r="C38" s="385">
        <v>138.694</v>
      </c>
      <c r="D38" s="386">
        <v>0</v>
      </c>
      <c r="E38" s="385">
        <v>0</v>
      </c>
      <c r="F38" s="387">
        <f aca="true" t="shared" si="16" ref="F38:F44">SUM(B38:E38)</f>
        <v>254.433</v>
      </c>
      <c r="G38" s="388">
        <f aca="true" t="shared" si="17" ref="G38:G44">F38/$F$9</f>
        <v>0.004978387424173819</v>
      </c>
      <c r="H38" s="389"/>
      <c r="I38" s="385"/>
      <c r="J38" s="386"/>
      <c r="K38" s="385"/>
      <c r="L38" s="387">
        <f aca="true" t="shared" si="18" ref="L38:L44">SUM(H38:K38)</f>
        <v>0</v>
      </c>
      <c r="M38" s="390" t="str">
        <f aca="true" t="shared" si="19" ref="M38:M44">IF(ISERROR(F38/L38-1),"         /0",(F38/L38-1))</f>
        <v>         /0</v>
      </c>
      <c r="N38" s="384">
        <v>250.301</v>
      </c>
      <c r="O38" s="385">
        <v>252.70300000000003</v>
      </c>
      <c r="P38" s="386"/>
      <c r="Q38" s="385"/>
      <c r="R38" s="387">
        <f aca="true" t="shared" si="20" ref="R38:R44">SUM(N38:Q38)</f>
        <v>503.004</v>
      </c>
      <c r="S38" s="388">
        <f aca="true" t="shared" si="21" ref="S38:S44">R38/$R$9</f>
        <v>0.0032866107112248092</v>
      </c>
      <c r="T38" s="389"/>
      <c r="U38" s="385"/>
      <c r="V38" s="386">
        <v>12.6</v>
      </c>
      <c r="W38" s="385">
        <v>4.35</v>
      </c>
      <c r="X38" s="387">
        <f aca="true" t="shared" si="22" ref="X38:X44">SUM(T38:W38)</f>
        <v>16.95</v>
      </c>
      <c r="Y38" s="391" t="str">
        <f aca="true" t="shared" si="23" ref="Y38:Y44">IF(ISERROR(R38/X38-1),"         /0",IF(R38/X38&gt;5,"  *  ",(R38/X38-1)))</f>
        <v>  *  </v>
      </c>
    </row>
    <row r="39" spans="1:25" ht="19.5" customHeight="1">
      <c r="A39" s="432" t="s">
        <v>194</v>
      </c>
      <c r="B39" s="384">
        <v>11.428</v>
      </c>
      <c r="C39" s="385">
        <v>228.969</v>
      </c>
      <c r="D39" s="386">
        <v>0</v>
      </c>
      <c r="E39" s="385">
        <v>0</v>
      </c>
      <c r="F39" s="387">
        <f>SUM(B39:E39)</f>
        <v>240.397</v>
      </c>
      <c r="G39" s="388">
        <f>F39/$F$9</f>
        <v>0.004703750699041059</v>
      </c>
      <c r="H39" s="389">
        <v>24.86</v>
      </c>
      <c r="I39" s="385">
        <v>209.31</v>
      </c>
      <c r="J39" s="386"/>
      <c r="K39" s="385"/>
      <c r="L39" s="387">
        <f>SUM(H39:K39)</f>
        <v>234.17000000000002</v>
      </c>
      <c r="M39" s="390">
        <f>IF(ISERROR(F39/L39-1),"         /0",(F39/L39-1))</f>
        <v>0.02659179228765418</v>
      </c>
      <c r="N39" s="384">
        <v>27.007</v>
      </c>
      <c r="O39" s="385">
        <v>662.2280000000001</v>
      </c>
      <c r="P39" s="386"/>
      <c r="Q39" s="385"/>
      <c r="R39" s="387">
        <f>SUM(N39:Q39)</f>
        <v>689.235</v>
      </c>
      <c r="S39" s="388">
        <f>R39/$R$9</f>
        <v>0.004503437613917645</v>
      </c>
      <c r="T39" s="389">
        <v>42.678</v>
      </c>
      <c r="U39" s="385">
        <v>619.933</v>
      </c>
      <c r="V39" s="386"/>
      <c r="W39" s="385"/>
      <c r="X39" s="387">
        <f>SUM(T39:W39)</f>
        <v>662.611</v>
      </c>
      <c r="Y39" s="391">
        <f>IF(ISERROR(R39/X39-1),"         /0",IF(R39/X39&gt;5,"  *  ",(R39/X39-1)))</f>
        <v>0.04018043769270352</v>
      </c>
    </row>
    <row r="40" spans="1:25" ht="19.5" customHeight="1">
      <c r="A40" s="432" t="s">
        <v>200</v>
      </c>
      <c r="B40" s="384">
        <v>117.068</v>
      </c>
      <c r="C40" s="385">
        <v>120.41499999999999</v>
      </c>
      <c r="D40" s="386">
        <v>0</v>
      </c>
      <c r="E40" s="385">
        <v>0</v>
      </c>
      <c r="F40" s="387">
        <f t="shared" si="16"/>
        <v>237.483</v>
      </c>
      <c r="G40" s="388">
        <f t="shared" si="17"/>
        <v>0.00464673364168591</v>
      </c>
      <c r="H40" s="389">
        <v>105.43799999999999</v>
      </c>
      <c r="I40" s="385">
        <v>122.84100000000001</v>
      </c>
      <c r="J40" s="386"/>
      <c r="K40" s="385"/>
      <c r="L40" s="387">
        <f t="shared" si="18"/>
        <v>228.279</v>
      </c>
      <c r="M40" s="390">
        <f t="shared" si="19"/>
        <v>0.04031908322710365</v>
      </c>
      <c r="N40" s="384">
        <v>356.469</v>
      </c>
      <c r="O40" s="385">
        <v>333.95399999999995</v>
      </c>
      <c r="P40" s="386"/>
      <c r="Q40" s="385"/>
      <c r="R40" s="387">
        <f t="shared" si="20"/>
        <v>690.423</v>
      </c>
      <c r="S40" s="388">
        <f t="shared" si="21"/>
        <v>0.004511199964763632</v>
      </c>
      <c r="T40" s="389">
        <v>336.557</v>
      </c>
      <c r="U40" s="385">
        <v>354.101</v>
      </c>
      <c r="V40" s="386"/>
      <c r="W40" s="385"/>
      <c r="X40" s="387">
        <f t="shared" si="22"/>
        <v>690.658</v>
      </c>
      <c r="Y40" s="391">
        <f t="shared" si="23"/>
        <v>-0.00034025523486302944</v>
      </c>
    </row>
    <row r="41" spans="1:25" ht="19.5" customHeight="1">
      <c r="A41" s="432" t="s">
        <v>184</v>
      </c>
      <c r="B41" s="384">
        <v>91.583</v>
      </c>
      <c r="C41" s="385">
        <v>35.007000000000005</v>
      </c>
      <c r="D41" s="386">
        <v>0</v>
      </c>
      <c r="E41" s="385">
        <v>0</v>
      </c>
      <c r="F41" s="387">
        <f t="shared" si="16"/>
        <v>126.59</v>
      </c>
      <c r="G41" s="388">
        <f t="shared" si="17"/>
        <v>0.0024769352404215013</v>
      </c>
      <c r="H41" s="389">
        <v>128.375</v>
      </c>
      <c r="I41" s="385">
        <v>33.655</v>
      </c>
      <c r="J41" s="386"/>
      <c r="K41" s="385"/>
      <c r="L41" s="387">
        <f t="shared" si="18"/>
        <v>162.03</v>
      </c>
      <c r="M41" s="390">
        <f t="shared" si="19"/>
        <v>-0.2187249274825649</v>
      </c>
      <c r="N41" s="384">
        <v>242.29099999999997</v>
      </c>
      <c r="O41" s="385">
        <v>80.76299999999999</v>
      </c>
      <c r="P41" s="386">
        <v>0</v>
      </c>
      <c r="Q41" s="385">
        <v>0</v>
      </c>
      <c r="R41" s="387">
        <f t="shared" si="20"/>
        <v>323.054</v>
      </c>
      <c r="S41" s="388">
        <f t="shared" si="21"/>
        <v>0.002110823644949184</v>
      </c>
      <c r="T41" s="389">
        <v>326.644</v>
      </c>
      <c r="U41" s="385">
        <v>79.44599999999998</v>
      </c>
      <c r="V41" s="386"/>
      <c r="W41" s="385"/>
      <c r="X41" s="387">
        <f t="shared" si="22"/>
        <v>406.09</v>
      </c>
      <c r="Y41" s="391">
        <f t="shared" si="23"/>
        <v>-0.20447684010933542</v>
      </c>
    </row>
    <row r="42" spans="1:25" ht="19.5" customHeight="1">
      <c r="A42" s="432" t="s">
        <v>187</v>
      </c>
      <c r="B42" s="384">
        <v>110.33</v>
      </c>
      <c r="C42" s="385">
        <v>14.59</v>
      </c>
      <c r="D42" s="386">
        <v>0</v>
      </c>
      <c r="E42" s="385">
        <v>0</v>
      </c>
      <c r="F42" s="387">
        <f t="shared" si="16"/>
        <v>124.92</v>
      </c>
      <c r="G42" s="388">
        <f t="shared" si="17"/>
        <v>0.0024442590270436367</v>
      </c>
      <c r="H42" s="389">
        <v>66.679</v>
      </c>
      <c r="I42" s="385">
        <v>15.901</v>
      </c>
      <c r="J42" s="386"/>
      <c r="K42" s="385"/>
      <c r="L42" s="387">
        <f t="shared" si="18"/>
        <v>82.58</v>
      </c>
      <c r="M42" s="390">
        <f t="shared" si="19"/>
        <v>0.5127149430854929</v>
      </c>
      <c r="N42" s="384">
        <v>256.634</v>
      </c>
      <c r="O42" s="385">
        <v>36.524</v>
      </c>
      <c r="P42" s="386"/>
      <c r="Q42" s="385"/>
      <c r="R42" s="387">
        <f t="shared" si="20"/>
        <v>293.158</v>
      </c>
      <c r="S42" s="388">
        <f t="shared" si="21"/>
        <v>0.0019154842165892171</v>
      </c>
      <c r="T42" s="389">
        <v>191.142</v>
      </c>
      <c r="U42" s="385">
        <v>77.879</v>
      </c>
      <c r="V42" s="386"/>
      <c r="W42" s="385"/>
      <c r="X42" s="387">
        <f t="shared" si="22"/>
        <v>269.021</v>
      </c>
      <c r="Y42" s="391">
        <f t="shared" si="23"/>
        <v>0.08972162024525976</v>
      </c>
    </row>
    <row r="43" spans="1:25" ht="19.5" customHeight="1">
      <c r="A43" s="432" t="s">
        <v>223</v>
      </c>
      <c r="B43" s="384">
        <v>76.12</v>
      </c>
      <c r="C43" s="385">
        <v>32.045</v>
      </c>
      <c r="D43" s="386">
        <v>0</v>
      </c>
      <c r="E43" s="385">
        <v>0</v>
      </c>
      <c r="F43" s="387">
        <f t="shared" si="16"/>
        <v>108.165</v>
      </c>
      <c r="G43" s="388">
        <f t="shared" si="17"/>
        <v>0.002116420730548951</v>
      </c>
      <c r="H43" s="389">
        <v>45.747</v>
      </c>
      <c r="I43" s="385">
        <v>53.859</v>
      </c>
      <c r="J43" s="386"/>
      <c r="K43" s="385"/>
      <c r="L43" s="387">
        <f t="shared" si="18"/>
        <v>99.606</v>
      </c>
      <c r="M43" s="390">
        <f t="shared" si="19"/>
        <v>0.08592855852057113</v>
      </c>
      <c r="N43" s="384">
        <v>185.654</v>
      </c>
      <c r="O43" s="385">
        <v>75.065</v>
      </c>
      <c r="P43" s="386"/>
      <c r="Q43" s="385"/>
      <c r="R43" s="387">
        <f t="shared" si="20"/>
        <v>260.719</v>
      </c>
      <c r="S43" s="388">
        <f t="shared" si="21"/>
        <v>0.001703528914322393</v>
      </c>
      <c r="T43" s="389">
        <v>173.10199999999998</v>
      </c>
      <c r="U43" s="385">
        <v>186.94000000000003</v>
      </c>
      <c r="V43" s="386"/>
      <c r="W43" s="385"/>
      <c r="X43" s="387">
        <f t="shared" si="22"/>
        <v>360.04200000000003</v>
      </c>
      <c r="Y43" s="391">
        <f t="shared" si="23"/>
        <v>-0.2758650379677927</v>
      </c>
    </row>
    <row r="44" spans="1:25" ht="19.5" customHeight="1">
      <c r="A44" s="432" t="s">
        <v>197</v>
      </c>
      <c r="B44" s="384">
        <v>64.94</v>
      </c>
      <c r="C44" s="385">
        <v>41.893</v>
      </c>
      <c r="D44" s="386">
        <v>0</v>
      </c>
      <c r="E44" s="385">
        <v>0</v>
      </c>
      <c r="F44" s="387">
        <f t="shared" si="16"/>
        <v>106.833</v>
      </c>
      <c r="G44" s="388">
        <f t="shared" si="17"/>
        <v>0.002090358026226007</v>
      </c>
      <c r="H44" s="389">
        <v>68.511</v>
      </c>
      <c r="I44" s="385">
        <v>56.42</v>
      </c>
      <c r="J44" s="386"/>
      <c r="K44" s="385"/>
      <c r="L44" s="387">
        <f t="shared" si="18"/>
        <v>124.931</v>
      </c>
      <c r="M44" s="390">
        <f t="shared" si="19"/>
        <v>-0.14486396490862952</v>
      </c>
      <c r="N44" s="384">
        <v>109.727</v>
      </c>
      <c r="O44" s="385">
        <v>125.91900000000001</v>
      </c>
      <c r="P44" s="386"/>
      <c r="Q44" s="385"/>
      <c r="R44" s="387">
        <f t="shared" si="20"/>
        <v>235.64600000000002</v>
      </c>
      <c r="S44" s="388">
        <f t="shared" si="21"/>
        <v>0.0015397028008868347</v>
      </c>
      <c r="T44" s="389">
        <v>222.76899999999998</v>
      </c>
      <c r="U44" s="385">
        <v>135.625</v>
      </c>
      <c r="V44" s="386"/>
      <c r="W44" s="385"/>
      <c r="X44" s="387">
        <f t="shared" si="22"/>
        <v>358.394</v>
      </c>
      <c r="Y44" s="391">
        <f t="shared" si="23"/>
        <v>-0.34249457301182495</v>
      </c>
    </row>
    <row r="45" spans="1:25" ht="19.5" customHeight="1">
      <c r="A45" s="432" t="s">
        <v>179</v>
      </c>
      <c r="B45" s="384">
        <v>78.88199999999998</v>
      </c>
      <c r="C45" s="385">
        <v>13.698</v>
      </c>
      <c r="D45" s="386">
        <v>0</v>
      </c>
      <c r="E45" s="385">
        <v>0</v>
      </c>
      <c r="F45" s="387">
        <f aca="true" t="shared" si="24" ref="F45:F50">SUM(B45:E45)</f>
        <v>92.57999999999998</v>
      </c>
      <c r="G45" s="388">
        <f aca="true" t="shared" si="25" ref="G45:G50">F45/$F$9</f>
        <v>0.0018114753500136074</v>
      </c>
      <c r="H45" s="389">
        <v>80.08499999999997</v>
      </c>
      <c r="I45" s="385">
        <v>25.703</v>
      </c>
      <c r="J45" s="386"/>
      <c r="K45" s="385"/>
      <c r="L45" s="387">
        <f aca="true" t="shared" si="26" ref="L45:L50">SUM(H45:K45)</f>
        <v>105.78799999999997</v>
      </c>
      <c r="M45" s="390">
        <f aca="true" t="shared" si="27" ref="M45:M50">IF(ISERROR(F45/L45-1),"         /0",(F45/L45-1))</f>
        <v>-0.12485348054599754</v>
      </c>
      <c r="N45" s="384">
        <v>190.43599999999995</v>
      </c>
      <c r="O45" s="385">
        <v>29.095999999999997</v>
      </c>
      <c r="P45" s="386"/>
      <c r="Q45" s="385"/>
      <c r="R45" s="387">
        <f aca="true" t="shared" si="28" ref="R45:R50">SUM(N45:Q45)</f>
        <v>219.53199999999995</v>
      </c>
      <c r="S45" s="388">
        <f aca="true" t="shared" si="29" ref="S45:S50">R45/$R$9</f>
        <v>0.001434414483098752</v>
      </c>
      <c r="T45" s="389">
        <v>263.74</v>
      </c>
      <c r="U45" s="385">
        <v>80.631</v>
      </c>
      <c r="V45" s="386"/>
      <c r="W45" s="385"/>
      <c r="X45" s="387">
        <f aca="true" t="shared" si="30" ref="X45:X50">SUM(T45:W45)</f>
        <v>344.371</v>
      </c>
      <c r="Y45" s="391">
        <f aca="true" t="shared" si="31" ref="Y45:Y50">IF(ISERROR(R45/X45-1),"         /0",IF(R45/X45&gt;5,"  *  ",(R45/X45-1)))</f>
        <v>-0.3625131036004775</v>
      </c>
    </row>
    <row r="46" spans="1:25" ht="19.5" customHeight="1">
      <c r="A46" s="432" t="s">
        <v>189</v>
      </c>
      <c r="B46" s="384">
        <v>50.215</v>
      </c>
      <c r="C46" s="385">
        <v>25.885</v>
      </c>
      <c r="D46" s="386">
        <v>0</v>
      </c>
      <c r="E46" s="385">
        <v>0</v>
      </c>
      <c r="F46" s="387">
        <f t="shared" si="24"/>
        <v>76.10000000000001</v>
      </c>
      <c r="G46" s="388">
        <f t="shared" si="25"/>
        <v>0.0014890178670991096</v>
      </c>
      <c r="H46" s="389">
        <v>37.867</v>
      </c>
      <c r="I46" s="385">
        <v>14.099</v>
      </c>
      <c r="J46" s="386"/>
      <c r="K46" s="385"/>
      <c r="L46" s="387">
        <f t="shared" si="26"/>
        <v>51.965999999999994</v>
      </c>
      <c r="M46" s="390">
        <f t="shared" si="27"/>
        <v>0.4644190432205677</v>
      </c>
      <c r="N46" s="384">
        <v>152.51100000000002</v>
      </c>
      <c r="O46" s="385">
        <v>65.706</v>
      </c>
      <c r="P46" s="386"/>
      <c r="Q46" s="385"/>
      <c r="R46" s="387">
        <f t="shared" si="28"/>
        <v>218.21700000000004</v>
      </c>
      <c r="S46" s="388">
        <f t="shared" si="29"/>
        <v>0.001425822318652226</v>
      </c>
      <c r="T46" s="389">
        <v>130.92999999999998</v>
      </c>
      <c r="U46" s="385">
        <v>47.137</v>
      </c>
      <c r="V46" s="386"/>
      <c r="W46" s="385"/>
      <c r="X46" s="387">
        <f t="shared" si="30"/>
        <v>178.06699999999998</v>
      </c>
      <c r="Y46" s="391">
        <f t="shared" si="31"/>
        <v>0.2254769272240229</v>
      </c>
    </row>
    <row r="47" spans="1:25" ht="19.5" customHeight="1">
      <c r="A47" s="432" t="s">
        <v>193</v>
      </c>
      <c r="B47" s="384">
        <v>49.939</v>
      </c>
      <c r="C47" s="385">
        <v>18.255</v>
      </c>
      <c r="D47" s="386">
        <v>0</v>
      </c>
      <c r="E47" s="385">
        <v>0</v>
      </c>
      <c r="F47" s="387">
        <f t="shared" si="24"/>
        <v>68.194</v>
      </c>
      <c r="G47" s="388">
        <f t="shared" si="25"/>
        <v>0.0013343243683174332</v>
      </c>
      <c r="H47" s="389">
        <v>47.108</v>
      </c>
      <c r="I47" s="385">
        <v>14.96</v>
      </c>
      <c r="J47" s="386"/>
      <c r="K47" s="385"/>
      <c r="L47" s="387">
        <f t="shared" si="26"/>
        <v>62.068</v>
      </c>
      <c r="M47" s="390">
        <f t="shared" si="27"/>
        <v>0.09869820197203083</v>
      </c>
      <c r="N47" s="384">
        <v>156.151</v>
      </c>
      <c r="O47" s="385">
        <v>40.172</v>
      </c>
      <c r="P47" s="386">
        <v>0</v>
      </c>
      <c r="Q47" s="385">
        <v>0</v>
      </c>
      <c r="R47" s="387">
        <f t="shared" si="28"/>
        <v>196.323</v>
      </c>
      <c r="S47" s="388">
        <f t="shared" si="29"/>
        <v>0.001282767681091578</v>
      </c>
      <c r="T47" s="389">
        <v>164.603</v>
      </c>
      <c r="U47" s="385">
        <v>37.192</v>
      </c>
      <c r="V47" s="386">
        <v>0</v>
      </c>
      <c r="W47" s="385"/>
      <c r="X47" s="387">
        <f t="shared" si="30"/>
        <v>201.79500000000002</v>
      </c>
      <c r="Y47" s="391">
        <f t="shared" si="31"/>
        <v>-0.027116628261354414</v>
      </c>
    </row>
    <row r="48" spans="1:25" ht="19.5" customHeight="1">
      <c r="A48" s="432" t="s">
        <v>191</v>
      </c>
      <c r="B48" s="384">
        <v>56.654</v>
      </c>
      <c r="C48" s="385">
        <v>4.339</v>
      </c>
      <c r="D48" s="386">
        <v>0</v>
      </c>
      <c r="E48" s="385">
        <v>0</v>
      </c>
      <c r="F48" s="387">
        <f t="shared" si="24"/>
        <v>60.993</v>
      </c>
      <c r="G48" s="388">
        <f t="shared" si="25"/>
        <v>0.0011934253188958736</v>
      </c>
      <c r="H48" s="389">
        <v>71.428</v>
      </c>
      <c r="I48" s="385">
        <v>5.047000000000001</v>
      </c>
      <c r="J48" s="386"/>
      <c r="K48" s="385"/>
      <c r="L48" s="387">
        <f t="shared" si="26"/>
        <v>76.475</v>
      </c>
      <c r="M48" s="390">
        <f t="shared" si="27"/>
        <v>-0.20244524354364157</v>
      </c>
      <c r="N48" s="384">
        <v>151.403</v>
      </c>
      <c r="O48" s="385">
        <v>9.971</v>
      </c>
      <c r="P48" s="386"/>
      <c r="Q48" s="385"/>
      <c r="R48" s="387">
        <f t="shared" si="28"/>
        <v>161.374</v>
      </c>
      <c r="S48" s="388">
        <f t="shared" si="29"/>
        <v>0.00105441212577473</v>
      </c>
      <c r="T48" s="389">
        <v>189.32399999999998</v>
      </c>
      <c r="U48" s="385">
        <v>9.952</v>
      </c>
      <c r="V48" s="386"/>
      <c r="W48" s="385"/>
      <c r="X48" s="387">
        <f t="shared" si="30"/>
        <v>199.27599999999998</v>
      </c>
      <c r="Y48" s="391">
        <f t="shared" si="31"/>
        <v>-0.19019851863746762</v>
      </c>
    </row>
    <row r="49" spans="1:25" ht="19.5" customHeight="1">
      <c r="A49" s="432" t="s">
        <v>185</v>
      </c>
      <c r="B49" s="384">
        <v>43.596</v>
      </c>
      <c r="C49" s="385">
        <v>6.3340000000000005</v>
      </c>
      <c r="D49" s="386">
        <v>0</v>
      </c>
      <c r="E49" s="385">
        <v>0</v>
      </c>
      <c r="F49" s="387">
        <f t="shared" si="24"/>
        <v>49.93</v>
      </c>
      <c r="G49" s="388">
        <f t="shared" si="25"/>
        <v>0.000976960080213647</v>
      </c>
      <c r="H49" s="389">
        <v>98.42300000000002</v>
      </c>
      <c r="I49" s="385">
        <v>14.948</v>
      </c>
      <c r="J49" s="386"/>
      <c r="K49" s="385"/>
      <c r="L49" s="387">
        <f t="shared" si="26"/>
        <v>113.37100000000001</v>
      </c>
      <c r="M49" s="390">
        <f t="shared" si="27"/>
        <v>-0.5595875488440607</v>
      </c>
      <c r="N49" s="384">
        <v>119.205</v>
      </c>
      <c r="O49" s="385">
        <v>17.485999999999997</v>
      </c>
      <c r="P49" s="386"/>
      <c r="Q49" s="385"/>
      <c r="R49" s="387">
        <f t="shared" si="28"/>
        <v>136.691</v>
      </c>
      <c r="S49" s="388">
        <f t="shared" si="29"/>
        <v>0.000893134258829016</v>
      </c>
      <c r="T49" s="389">
        <v>265.53399999999993</v>
      </c>
      <c r="U49" s="385">
        <v>40.24399999999999</v>
      </c>
      <c r="V49" s="386"/>
      <c r="W49" s="385"/>
      <c r="X49" s="387">
        <f t="shared" si="30"/>
        <v>305.7779999999999</v>
      </c>
      <c r="Y49" s="391">
        <f t="shared" si="31"/>
        <v>-0.5529730719672441</v>
      </c>
    </row>
    <row r="50" spans="1:25" ht="19.5" customHeight="1" thickBot="1">
      <c r="A50" s="434" t="s">
        <v>172</v>
      </c>
      <c r="B50" s="436">
        <v>134.712</v>
      </c>
      <c r="C50" s="437">
        <v>32.263000000000005</v>
      </c>
      <c r="D50" s="438">
        <v>27.377</v>
      </c>
      <c r="E50" s="437">
        <v>46.837</v>
      </c>
      <c r="F50" s="439">
        <f t="shared" si="24"/>
        <v>241.18900000000002</v>
      </c>
      <c r="G50" s="440">
        <f t="shared" si="25"/>
        <v>0.004719247442151998</v>
      </c>
      <c r="H50" s="441">
        <v>3765.988</v>
      </c>
      <c r="I50" s="437">
        <v>1301.9790000000003</v>
      </c>
      <c r="J50" s="438">
        <v>1165.21</v>
      </c>
      <c r="K50" s="437">
        <v>240.32100000000003</v>
      </c>
      <c r="L50" s="439">
        <f t="shared" si="26"/>
        <v>6473.4980000000005</v>
      </c>
      <c r="M50" s="442">
        <f t="shared" si="27"/>
        <v>-0.9627420909066474</v>
      </c>
      <c r="N50" s="436">
        <v>4482.845</v>
      </c>
      <c r="O50" s="437">
        <v>2024.141</v>
      </c>
      <c r="P50" s="438">
        <v>2887.008</v>
      </c>
      <c r="Q50" s="437">
        <v>812.9480000000001</v>
      </c>
      <c r="R50" s="439">
        <f t="shared" si="28"/>
        <v>10206.942000000001</v>
      </c>
      <c r="S50" s="440">
        <f t="shared" si="29"/>
        <v>0.06669180544498728</v>
      </c>
      <c r="T50" s="441">
        <v>12429.721</v>
      </c>
      <c r="U50" s="437">
        <v>4277.785</v>
      </c>
      <c r="V50" s="438">
        <v>3807.31997</v>
      </c>
      <c r="W50" s="437">
        <v>771.912</v>
      </c>
      <c r="X50" s="439">
        <f t="shared" si="30"/>
        <v>21286.737970000002</v>
      </c>
      <c r="Y50" s="443">
        <f t="shared" si="31"/>
        <v>-0.5205022951668343</v>
      </c>
    </row>
    <row r="51" ht="7.5" customHeight="1" thickTop="1">
      <c r="A51" s="105"/>
    </row>
    <row r="52" ht="14.25">
      <c r="A52" s="105" t="s">
        <v>40</v>
      </c>
    </row>
    <row r="53" ht="14.25">
      <c r="A53" s="112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1:Y65536 M51:M65536 Y3 M3">
    <cfRule type="cellIs" priority="9" dxfId="91" operator="lessThan" stopIfTrue="1">
      <formula>0</formula>
    </cfRule>
  </conditionalFormatting>
  <conditionalFormatting sqref="Y9:Y50 M9:M50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600" t="s">
        <v>26</v>
      </c>
      <c r="O1" s="601"/>
      <c r="P1" s="601"/>
      <c r="Q1" s="602"/>
    </row>
    <row r="2" ht="3.75" customHeight="1" thickBot="1"/>
    <row r="3" spans="1:17" ht="24" customHeight="1" thickTop="1">
      <c r="A3" s="667" t="s">
        <v>47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9"/>
    </row>
    <row r="4" spans="1:17" ht="18.75" customHeight="1" thickBot="1">
      <c r="A4" s="659" t="s">
        <v>36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1"/>
    </row>
    <row r="5" spans="1:17" s="300" customFormat="1" ht="20.25" customHeight="1" thickBot="1">
      <c r="A5" s="656" t="s">
        <v>136</v>
      </c>
      <c r="B5" s="662" t="s">
        <v>34</v>
      </c>
      <c r="C5" s="663"/>
      <c r="D5" s="663"/>
      <c r="E5" s="663"/>
      <c r="F5" s="664"/>
      <c r="G5" s="664"/>
      <c r="H5" s="664"/>
      <c r="I5" s="665"/>
      <c r="J5" s="663" t="s">
        <v>33</v>
      </c>
      <c r="K5" s="663"/>
      <c r="L5" s="663"/>
      <c r="M5" s="663"/>
      <c r="N5" s="663"/>
      <c r="O5" s="663"/>
      <c r="P5" s="663"/>
      <c r="Q5" s="666"/>
    </row>
    <row r="6" spans="1:17" s="323" customFormat="1" ht="28.5" customHeight="1" thickBot="1">
      <c r="A6" s="657"/>
      <c r="B6" s="588" t="s">
        <v>154</v>
      </c>
      <c r="C6" s="598"/>
      <c r="D6" s="599"/>
      <c r="E6" s="594" t="s">
        <v>32</v>
      </c>
      <c r="F6" s="588" t="s">
        <v>155</v>
      </c>
      <c r="G6" s="598"/>
      <c r="H6" s="599"/>
      <c r="I6" s="596" t="s">
        <v>31</v>
      </c>
      <c r="J6" s="588" t="s">
        <v>156</v>
      </c>
      <c r="K6" s="598"/>
      <c r="L6" s="599"/>
      <c r="M6" s="594" t="s">
        <v>32</v>
      </c>
      <c r="N6" s="588" t="s">
        <v>157</v>
      </c>
      <c r="O6" s="598"/>
      <c r="P6" s="599"/>
      <c r="Q6" s="594" t="s">
        <v>31</v>
      </c>
    </row>
    <row r="7" spans="1:17" s="135" customFormat="1" ht="22.5" customHeight="1" thickBot="1">
      <c r="A7" s="658"/>
      <c r="B7" s="103" t="s">
        <v>20</v>
      </c>
      <c r="C7" s="100" t="s">
        <v>19</v>
      </c>
      <c r="D7" s="100" t="s">
        <v>15</v>
      </c>
      <c r="E7" s="595"/>
      <c r="F7" s="103" t="s">
        <v>20</v>
      </c>
      <c r="G7" s="101" t="s">
        <v>19</v>
      </c>
      <c r="H7" s="100" t="s">
        <v>15</v>
      </c>
      <c r="I7" s="597"/>
      <c r="J7" s="103" t="s">
        <v>20</v>
      </c>
      <c r="K7" s="100" t="s">
        <v>19</v>
      </c>
      <c r="L7" s="101" t="s">
        <v>15</v>
      </c>
      <c r="M7" s="595"/>
      <c r="N7" s="102" t="s">
        <v>20</v>
      </c>
      <c r="O7" s="101" t="s">
        <v>19</v>
      </c>
      <c r="P7" s="100" t="s">
        <v>15</v>
      </c>
      <c r="Q7" s="595"/>
    </row>
    <row r="8" spans="1:17" s="495" customFormat="1" ht="18" customHeight="1" thickBot="1">
      <c r="A8" s="488" t="s">
        <v>46</v>
      </c>
      <c r="B8" s="489">
        <f>SUM(B9:B59)</f>
        <v>1924243</v>
      </c>
      <c r="C8" s="490">
        <f>SUM(C9:C59)</f>
        <v>61131</v>
      </c>
      <c r="D8" s="490">
        <f>C8+B8</f>
        <v>1985374</v>
      </c>
      <c r="E8" s="491">
        <f>D8/$D$8</f>
        <v>1</v>
      </c>
      <c r="F8" s="490">
        <f>SUM(F9:F59)</f>
        <v>1867326</v>
      </c>
      <c r="G8" s="490">
        <f>SUM(G9:G59)</f>
        <v>64780</v>
      </c>
      <c r="H8" s="490">
        <f aca="true" t="shared" si="0" ref="H8:H59">G8+F8</f>
        <v>1932106</v>
      </c>
      <c r="I8" s="492">
        <f>(D8/H8-1)</f>
        <v>0.027569915936289213</v>
      </c>
      <c r="J8" s="493">
        <f>SUM(J9:J59)</f>
        <v>5660812</v>
      </c>
      <c r="K8" s="490">
        <f>SUM(K9:K59)</f>
        <v>194641</v>
      </c>
      <c r="L8" s="490">
        <f aca="true" t="shared" si="1" ref="L8:L59">K8+J8</f>
        <v>5855453</v>
      </c>
      <c r="M8" s="491">
        <f>(L8/$L$8)</f>
        <v>1</v>
      </c>
      <c r="N8" s="490">
        <f>SUM(N9:N59)</f>
        <v>5546344</v>
      </c>
      <c r="O8" s="490">
        <f>SUM(O9:O59)</f>
        <v>206259</v>
      </c>
      <c r="P8" s="490">
        <f aca="true" t="shared" si="2" ref="P8:P59">O8+N8</f>
        <v>5752603</v>
      </c>
      <c r="Q8" s="494">
        <f>(L8/P8-1)</f>
        <v>0.01787886283826645</v>
      </c>
    </row>
    <row r="9" spans="1:17" s="133" customFormat="1" ht="18" customHeight="1" thickTop="1">
      <c r="A9" s="466" t="s">
        <v>224</v>
      </c>
      <c r="B9" s="467">
        <v>263872</v>
      </c>
      <c r="C9" s="468">
        <v>129</v>
      </c>
      <c r="D9" s="468">
        <f aca="true" t="shared" si="3" ref="D9:D59">C9+B9</f>
        <v>264001</v>
      </c>
      <c r="E9" s="469">
        <f>D9/$D$8</f>
        <v>0.13297293104473012</v>
      </c>
      <c r="F9" s="470">
        <v>249586</v>
      </c>
      <c r="G9" s="468">
        <v>436</v>
      </c>
      <c r="H9" s="468">
        <f t="shared" si="0"/>
        <v>250022</v>
      </c>
      <c r="I9" s="471">
        <f>(D9/H9-1)</f>
        <v>0.05591107982497534</v>
      </c>
      <c r="J9" s="470">
        <v>735070</v>
      </c>
      <c r="K9" s="468">
        <v>259</v>
      </c>
      <c r="L9" s="468">
        <f t="shared" si="1"/>
        <v>735329</v>
      </c>
      <c r="M9" s="471">
        <f>(L9/$L$8)</f>
        <v>0.12558020703095046</v>
      </c>
      <c r="N9" s="470">
        <v>695741</v>
      </c>
      <c r="O9" s="468">
        <v>1259</v>
      </c>
      <c r="P9" s="468">
        <f t="shared" si="2"/>
        <v>697000</v>
      </c>
      <c r="Q9" s="472">
        <f>(L9/P9-1)</f>
        <v>0.05499139167862266</v>
      </c>
    </row>
    <row r="10" spans="1:17" s="133" customFormat="1" ht="18" customHeight="1">
      <c r="A10" s="473" t="s">
        <v>225</v>
      </c>
      <c r="B10" s="474">
        <v>194844</v>
      </c>
      <c r="C10" s="475">
        <v>448</v>
      </c>
      <c r="D10" s="475">
        <f t="shared" si="3"/>
        <v>195292</v>
      </c>
      <c r="E10" s="476">
        <f>D10/$D$8</f>
        <v>0.09836534577364264</v>
      </c>
      <c r="F10" s="477">
        <v>196458</v>
      </c>
      <c r="G10" s="475">
        <v>415</v>
      </c>
      <c r="H10" s="475">
        <f t="shared" si="0"/>
        <v>196873</v>
      </c>
      <c r="I10" s="478">
        <f>(D10/H10-1)</f>
        <v>-0.008030557770745572</v>
      </c>
      <c r="J10" s="477">
        <v>558666</v>
      </c>
      <c r="K10" s="475">
        <v>526</v>
      </c>
      <c r="L10" s="475">
        <f t="shared" si="1"/>
        <v>559192</v>
      </c>
      <c r="M10" s="478">
        <f>(L10/$L$8)</f>
        <v>0.0954993576073448</v>
      </c>
      <c r="N10" s="477">
        <v>541745</v>
      </c>
      <c r="O10" s="475">
        <v>921</v>
      </c>
      <c r="P10" s="475">
        <f t="shared" si="2"/>
        <v>542666</v>
      </c>
      <c r="Q10" s="479">
        <f>(L10/P10-1)</f>
        <v>0.030453354365300278</v>
      </c>
    </row>
    <row r="11" spans="1:17" s="133" customFormat="1" ht="18" customHeight="1">
      <c r="A11" s="473" t="s">
        <v>226</v>
      </c>
      <c r="B11" s="474">
        <v>187507</v>
      </c>
      <c r="C11" s="475">
        <v>718</v>
      </c>
      <c r="D11" s="475">
        <f t="shared" si="3"/>
        <v>188225</v>
      </c>
      <c r="E11" s="476">
        <f>D11/$D$8</f>
        <v>0.09480581492454318</v>
      </c>
      <c r="F11" s="477">
        <v>176093</v>
      </c>
      <c r="G11" s="475">
        <v>435</v>
      </c>
      <c r="H11" s="475">
        <f t="shared" si="0"/>
        <v>176528</v>
      </c>
      <c r="I11" s="478">
        <f>(D11/H11-1)</f>
        <v>0.06626144294389569</v>
      </c>
      <c r="J11" s="477">
        <v>570518</v>
      </c>
      <c r="K11" s="475">
        <v>1592</v>
      </c>
      <c r="L11" s="475">
        <f t="shared" si="1"/>
        <v>572110</v>
      </c>
      <c r="M11" s="478">
        <f>(L11/$L$8)</f>
        <v>0.0977055063032698</v>
      </c>
      <c r="N11" s="477">
        <v>548800</v>
      </c>
      <c r="O11" s="475">
        <v>1074</v>
      </c>
      <c r="P11" s="475">
        <f t="shared" si="2"/>
        <v>549874</v>
      </c>
      <c r="Q11" s="479">
        <f>(L11/P11-1)</f>
        <v>0.040438354968592716</v>
      </c>
    </row>
    <row r="12" spans="1:17" s="133" customFormat="1" ht="18" customHeight="1">
      <c r="A12" s="473" t="s">
        <v>227</v>
      </c>
      <c r="B12" s="474">
        <v>126628</v>
      </c>
      <c r="C12" s="475">
        <v>181</v>
      </c>
      <c r="D12" s="475">
        <f t="shared" si="3"/>
        <v>126809</v>
      </c>
      <c r="E12" s="476">
        <f>D12/$D$8</f>
        <v>0.06387159295931144</v>
      </c>
      <c r="F12" s="477">
        <v>138104</v>
      </c>
      <c r="G12" s="475">
        <v>1750</v>
      </c>
      <c r="H12" s="475">
        <f>G12+F12</f>
        <v>139854</v>
      </c>
      <c r="I12" s="478">
        <f>(D12/H12-1)</f>
        <v>-0.09327584480958717</v>
      </c>
      <c r="J12" s="477">
        <v>377511</v>
      </c>
      <c r="K12" s="475">
        <v>984</v>
      </c>
      <c r="L12" s="475">
        <f>K12+J12</f>
        <v>378495</v>
      </c>
      <c r="M12" s="478">
        <f>(L12/$L$8)</f>
        <v>0.06463974691625055</v>
      </c>
      <c r="N12" s="477">
        <v>397960</v>
      </c>
      <c r="O12" s="475">
        <v>4726</v>
      </c>
      <c r="P12" s="475">
        <f>O12+N12</f>
        <v>402686</v>
      </c>
      <c r="Q12" s="479">
        <f>(L12/P12-1)</f>
        <v>-0.0600741024023681</v>
      </c>
    </row>
    <row r="13" spans="1:17" s="133" customFormat="1" ht="18" customHeight="1">
      <c r="A13" s="473" t="s">
        <v>228</v>
      </c>
      <c r="B13" s="474">
        <v>86989</v>
      </c>
      <c r="C13" s="475">
        <v>323</v>
      </c>
      <c r="D13" s="475">
        <f t="shared" si="3"/>
        <v>87312</v>
      </c>
      <c r="E13" s="476">
        <f aca="true" t="shared" si="4" ref="E13:E21">D13/$D$8</f>
        <v>0.04397760824912586</v>
      </c>
      <c r="F13" s="477">
        <v>74509</v>
      </c>
      <c r="G13" s="475">
        <v>2072</v>
      </c>
      <c r="H13" s="475">
        <f aca="true" t="shared" si="5" ref="H13:H21">G13+F13</f>
        <v>76581</v>
      </c>
      <c r="I13" s="478">
        <f aca="true" t="shared" si="6" ref="I13:I21">(D13/H13-1)</f>
        <v>0.14012614094879927</v>
      </c>
      <c r="J13" s="477">
        <v>269463</v>
      </c>
      <c r="K13" s="475">
        <v>1129</v>
      </c>
      <c r="L13" s="475">
        <f aca="true" t="shared" si="7" ref="L13:L21">K13+J13</f>
        <v>270592</v>
      </c>
      <c r="M13" s="478">
        <f aca="true" t="shared" si="8" ref="M13:M21">(L13/$L$8)</f>
        <v>0.04621196686234182</v>
      </c>
      <c r="N13" s="477">
        <v>250172</v>
      </c>
      <c r="O13" s="475">
        <v>2384</v>
      </c>
      <c r="P13" s="475">
        <f aca="true" t="shared" si="9" ref="P13:P21">O13+N13</f>
        <v>252556</v>
      </c>
      <c r="Q13" s="479">
        <f aca="true" t="shared" si="10" ref="Q13:Q21">(L13/P13-1)</f>
        <v>0.07141386464784039</v>
      </c>
    </row>
    <row r="14" spans="1:17" s="133" customFormat="1" ht="18" customHeight="1">
      <c r="A14" s="473" t="s">
        <v>229</v>
      </c>
      <c r="B14" s="474">
        <v>81271</v>
      </c>
      <c r="C14" s="475">
        <v>355</v>
      </c>
      <c r="D14" s="475">
        <f t="shared" si="3"/>
        <v>81626</v>
      </c>
      <c r="E14" s="476">
        <f t="shared" si="4"/>
        <v>0.04111366422648831</v>
      </c>
      <c r="F14" s="477">
        <v>80080</v>
      </c>
      <c r="G14" s="475">
        <v>9</v>
      </c>
      <c r="H14" s="475">
        <f t="shared" si="5"/>
        <v>80089</v>
      </c>
      <c r="I14" s="478">
        <f t="shared" si="6"/>
        <v>0.019191149845796618</v>
      </c>
      <c r="J14" s="477">
        <v>231240</v>
      </c>
      <c r="K14" s="475">
        <v>1397</v>
      </c>
      <c r="L14" s="475">
        <f t="shared" si="7"/>
        <v>232637</v>
      </c>
      <c r="M14" s="478">
        <f t="shared" si="8"/>
        <v>0.039729974777357104</v>
      </c>
      <c r="N14" s="477">
        <v>236003</v>
      </c>
      <c r="O14" s="475">
        <v>918</v>
      </c>
      <c r="P14" s="475">
        <f t="shared" si="9"/>
        <v>236921</v>
      </c>
      <c r="Q14" s="479">
        <f t="shared" si="10"/>
        <v>-0.01808197669265288</v>
      </c>
    </row>
    <row r="15" spans="1:17" s="133" customFormat="1" ht="18" customHeight="1">
      <c r="A15" s="473" t="s">
        <v>230</v>
      </c>
      <c r="B15" s="474">
        <v>71004</v>
      </c>
      <c r="C15" s="475">
        <v>431</v>
      </c>
      <c r="D15" s="475">
        <f t="shared" si="3"/>
        <v>71435</v>
      </c>
      <c r="E15" s="476">
        <f t="shared" si="4"/>
        <v>0.03598062632028021</v>
      </c>
      <c r="F15" s="477">
        <v>74713</v>
      </c>
      <c r="G15" s="475">
        <v>772</v>
      </c>
      <c r="H15" s="475">
        <f t="shared" si="5"/>
        <v>75485</v>
      </c>
      <c r="I15" s="478">
        <f t="shared" si="6"/>
        <v>-0.0536530436510565</v>
      </c>
      <c r="J15" s="477">
        <v>191498</v>
      </c>
      <c r="K15" s="475">
        <v>844</v>
      </c>
      <c r="L15" s="475">
        <f t="shared" si="7"/>
        <v>192342</v>
      </c>
      <c r="M15" s="478">
        <f t="shared" si="8"/>
        <v>0.03284835519984534</v>
      </c>
      <c r="N15" s="477">
        <v>210266</v>
      </c>
      <c r="O15" s="475">
        <v>2400</v>
      </c>
      <c r="P15" s="475">
        <f t="shared" si="9"/>
        <v>212666</v>
      </c>
      <c r="Q15" s="479">
        <f t="shared" si="10"/>
        <v>-0.09556769770438156</v>
      </c>
    </row>
    <row r="16" spans="1:17" s="133" customFormat="1" ht="18" customHeight="1">
      <c r="A16" s="473" t="s">
        <v>231</v>
      </c>
      <c r="B16" s="474">
        <v>58218</v>
      </c>
      <c r="C16" s="475">
        <v>12111</v>
      </c>
      <c r="D16" s="475">
        <f t="shared" si="3"/>
        <v>70329</v>
      </c>
      <c r="E16" s="476">
        <f t="shared" si="4"/>
        <v>0.03542355243898631</v>
      </c>
      <c r="F16" s="477">
        <v>61064</v>
      </c>
      <c r="G16" s="475">
        <v>14171</v>
      </c>
      <c r="H16" s="475">
        <f t="shared" si="5"/>
        <v>75235</v>
      </c>
      <c r="I16" s="478">
        <f t="shared" si="6"/>
        <v>-0.0652090117631422</v>
      </c>
      <c r="J16" s="477">
        <v>182346</v>
      </c>
      <c r="K16" s="475">
        <v>42155</v>
      </c>
      <c r="L16" s="475">
        <f t="shared" si="7"/>
        <v>224501</v>
      </c>
      <c r="M16" s="478">
        <f t="shared" si="8"/>
        <v>0.0383405007264169</v>
      </c>
      <c r="N16" s="477">
        <v>195840</v>
      </c>
      <c r="O16" s="475">
        <v>46775</v>
      </c>
      <c r="P16" s="475">
        <f t="shared" si="9"/>
        <v>242615</v>
      </c>
      <c r="Q16" s="479">
        <f t="shared" si="10"/>
        <v>-0.07466150073161182</v>
      </c>
    </row>
    <row r="17" spans="1:17" s="133" customFormat="1" ht="18" customHeight="1">
      <c r="A17" s="473" t="s">
        <v>232</v>
      </c>
      <c r="B17" s="474">
        <v>63657</v>
      </c>
      <c r="C17" s="475">
        <v>511</v>
      </c>
      <c r="D17" s="475">
        <f t="shared" si="3"/>
        <v>64168</v>
      </c>
      <c r="E17" s="476">
        <f t="shared" si="4"/>
        <v>0.03232035878378583</v>
      </c>
      <c r="F17" s="477">
        <v>54884</v>
      </c>
      <c r="G17" s="475">
        <v>486</v>
      </c>
      <c r="H17" s="475">
        <f t="shared" si="5"/>
        <v>55370</v>
      </c>
      <c r="I17" s="478">
        <f t="shared" si="6"/>
        <v>0.1588947083258081</v>
      </c>
      <c r="J17" s="477">
        <v>195421</v>
      </c>
      <c r="K17" s="475">
        <v>829</v>
      </c>
      <c r="L17" s="475">
        <f t="shared" si="7"/>
        <v>196250</v>
      </c>
      <c r="M17" s="478">
        <f t="shared" si="8"/>
        <v>0.03351576726856146</v>
      </c>
      <c r="N17" s="477">
        <v>168423</v>
      </c>
      <c r="O17" s="475">
        <v>522</v>
      </c>
      <c r="P17" s="475">
        <f t="shared" si="9"/>
        <v>168945</v>
      </c>
      <c r="Q17" s="479">
        <f t="shared" si="10"/>
        <v>0.16162064577229285</v>
      </c>
    </row>
    <row r="18" spans="1:17" s="133" customFormat="1" ht="18" customHeight="1">
      <c r="A18" s="473" t="s">
        <v>233</v>
      </c>
      <c r="B18" s="474">
        <v>50377</v>
      </c>
      <c r="C18" s="475">
        <v>270</v>
      </c>
      <c r="D18" s="475">
        <f t="shared" si="3"/>
        <v>50647</v>
      </c>
      <c r="E18" s="476">
        <f t="shared" si="4"/>
        <v>0.025510055032452322</v>
      </c>
      <c r="F18" s="477">
        <v>48612</v>
      </c>
      <c r="G18" s="475">
        <v>19</v>
      </c>
      <c r="H18" s="475">
        <f t="shared" si="5"/>
        <v>48631</v>
      </c>
      <c r="I18" s="478">
        <f t="shared" si="6"/>
        <v>0.04145503896691416</v>
      </c>
      <c r="J18" s="477">
        <v>144152</v>
      </c>
      <c r="K18" s="475">
        <v>337</v>
      </c>
      <c r="L18" s="475">
        <f t="shared" si="7"/>
        <v>144489</v>
      </c>
      <c r="M18" s="478">
        <f t="shared" si="8"/>
        <v>0.024675972977667143</v>
      </c>
      <c r="N18" s="477">
        <v>139188</v>
      </c>
      <c r="O18" s="475">
        <v>45</v>
      </c>
      <c r="P18" s="475">
        <f t="shared" si="9"/>
        <v>139233</v>
      </c>
      <c r="Q18" s="479">
        <f t="shared" si="10"/>
        <v>0.03774967141410435</v>
      </c>
    </row>
    <row r="19" spans="1:17" s="133" customFormat="1" ht="18" customHeight="1">
      <c r="A19" s="473" t="s">
        <v>234</v>
      </c>
      <c r="B19" s="474">
        <v>44876</v>
      </c>
      <c r="C19" s="475">
        <v>0</v>
      </c>
      <c r="D19" s="475">
        <f t="shared" si="3"/>
        <v>44876</v>
      </c>
      <c r="E19" s="476">
        <f t="shared" si="4"/>
        <v>0.022603297917671936</v>
      </c>
      <c r="F19" s="477">
        <v>45969</v>
      </c>
      <c r="G19" s="475">
        <v>7</v>
      </c>
      <c r="H19" s="475">
        <f t="shared" si="5"/>
        <v>45976</v>
      </c>
      <c r="I19" s="478">
        <f t="shared" si="6"/>
        <v>-0.023925526361579963</v>
      </c>
      <c r="J19" s="477">
        <v>136378</v>
      </c>
      <c r="K19" s="475">
        <v>25</v>
      </c>
      <c r="L19" s="475">
        <f t="shared" si="7"/>
        <v>136403</v>
      </c>
      <c r="M19" s="478">
        <f t="shared" si="8"/>
        <v>0.023295037975712553</v>
      </c>
      <c r="N19" s="477">
        <v>137052</v>
      </c>
      <c r="O19" s="475">
        <v>9</v>
      </c>
      <c r="P19" s="475">
        <f t="shared" si="9"/>
        <v>137061</v>
      </c>
      <c r="Q19" s="479">
        <f t="shared" si="10"/>
        <v>-0.004800782133502546</v>
      </c>
    </row>
    <row r="20" spans="1:17" s="133" customFormat="1" ht="18" customHeight="1">
      <c r="A20" s="473" t="s">
        <v>235</v>
      </c>
      <c r="B20" s="474">
        <v>43970</v>
      </c>
      <c r="C20" s="475">
        <v>102</v>
      </c>
      <c r="D20" s="475">
        <f t="shared" si="3"/>
        <v>44072</v>
      </c>
      <c r="E20" s="476">
        <f t="shared" si="4"/>
        <v>0.02219833643434436</v>
      </c>
      <c r="F20" s="477">
        <v>54134</v>
      </c>
      <c r="G20" s="475">
        <v>2</v>
      </c>
      <c r="H20" s="475">
        <f t="shared" si="5"/>
        <v>54136</v>
      </c>
      <c r="I20" s="478">
        <f t="shared" si="6"/>
        <v>-0.18590217230678296</v>
      </c>
      <c r="J20" s="477">
        <v>134355</v>
      </c>
      <c r="K20" s="475">
        <v>164</v>
      </c>
      <c r="L20" s="475">
        <f t="shared" si="7"/>
        <v>134519</v>
      </c>
      <c r="M20" s="478">
        <f t="shared" si="8"/>
        <v>0.022973286609934362</v>
      </c>
      <c r="N20" s="477">
        <v>159810</v>
      </c>
      <c r="O20" s="475">
        <v>110</v>
      </c>
      <c r="P20" s="475">
        <f t="shared" si="9"/>
        <v>159920</v>
      </c>
      <c r="Q20" s="479">
        <f t="shared" si="10"/>
        <v>-0.158835667833917</v>
      </c>
    </row>
    <row r="21" spans="1:17" s="133" customFormat="1" ht="18" customHeight="1">
      <c r="A21" s="473" t="s">
        <v>236</v>
      </c>
      <c r="B21" s="474">
        <v>29147</v>
      </c>
      <c r="C21" s="475">
        <v>3513</v>
      </c>
      <c r="D21" s="475">
        <f t="shared" si="3"/>
        <v>32660</v>
      </c>
      <c r="E21" s="476">
        <f t="shared" si="4"/>
        <v>0.01645030105159028</v>
      </c>
      <c r="F21" s="477">
        <v>20353</v>
      </c>
      <c r="G21" s="475">
        <v>3875</v>
      </c>
      <c r="H21" s="475">
        <f t="shared" si="5"/>
        <v>24228</v>
      </c>
      <c r="I21" s="478">
        <f t="shared" si="6"/>
        <v>0.3480270761102857</v>
      </c>
      <c r="J21" s="477">
        <v>85841</v>
      </c>
      <c r="K21" s="475">
        <v>10055</v>
      </c>
      <c r="L21" s="475">
        <f t="shared" si="7"/>
        <v>95896</v>
      </c>
      <c r="M21" s="478">
        <f t="shared" si="8"/>
        <v>0.016377212830501756</v>
      </c>
      <c r="N21" s="477">
        <v>58777</v>
      </c>
      <c r="O21" s="475">
        <v>14477</v>
      </c>
      <c r="P21" s="475">
        <f t="shared" si="9"/>
        <v>73254</v>
      </c>
      <c r="Q21" s="479">
        <f t="shared" si="10"/>
        <v>0.30908892347175576</v>
      </c>
    </row>
    <row r="22" spans="1:17" s="133" customFormat="1" ht="18" customHeight="1">
      <c r="A22" s="473" t="s">
        <v>237</v>
      </c>
      <c r="B22" s="474">
        <v>31974</v>
      </c>
      <c r="C22" s="475">
        <v>28</v>
      </c>
      <c r="D22" s="475">
        <f t="shared" si="3"/>
        <v>32002</v>
      </c>
      <c r="E22" s="476">
        <f>D22/$D$8</f>
        <v>0.016118877350060998</v>
      </c>
      <c r="F22" s="477">
        <v>31290</v>
      </c>
      <c r="G22" s="475">
        <v>888</v>
      </c>
      <c r="H22" s="475">
        <f>G22+F22</f>
        <v>32178</v>
      </c>
      <c r="I22" s="478">
        <f>(D22/H22-1)</f>
        <v>-0.005469575486357181</v>
      </c>
      <c r="J22" s="477">
        <v>98794</v>
      </c>
      <c r="K22" s="475">
        <v>42</v>
      </c>
      <c r="L22" s="475">
        <f>K22+J22</f>
        <v>98836</v>
      </c>
      <c r="M22" s="478">
        <f>(L22/$L$8)</f>
        <v>0.016879308910856258</v>
      </c>
      <c r="N22" s="477">
        <v>95844</v>
      </c>
      <c r="O22" s="475">
        <v>929</v>
      </c>
      <c r="P22" s="475">
        <f>O22+N22</f>
        <v>96773</v>
      </c>
      <c r="Q22" s="479">
        <f>(L22/P22-1)</f>
        <v>0.021317929587798323</v>
      </c>
    </row>
    <row r="23" spans="1:17" s="133" customFormat="1" ht="18" customHeight="1">
      <c r="A23" s="473" t="s">
        <v>238</v>
      </c>
      <c r="B23" s="474">
        <v>26613</v>
      </c>
      <c r="C23" s="475">
        <v>2898</v>
      </c>
      <c r="D23" s="475">
        <f t="shared" si="3"/>
        <v>29511</v>
      </c>
      <c r="E23" s="476">
        <f>D23/$D$8</f>
        <v>0.014864201908557279</v>
      </c>
      <c r="F23" s="477">
        <v>26864</v>
      </c>
      <c r="G23" s="475">
        <v>2547</v>
      </c>
      <c r="H23" s="475">
        <f>G23+F23</f>
        <v>29411</v>
      </c>
      <c r="I23" s="478">
        <f>(D23/H23-1)</f>
        <v>0.00340008840229844</v>
      </c>
      <c r="J23" s="477">
        <v>83170</v>
      </c>
      <c r="K23" s="475">
        <v>11391</v>
      </c>
      <c r="L23" s="475">
        <f>K23+J23</f>
        <v>94561</v>
      </c>
      <c r="M23" s="478">
        <f>(L23/$L$8)</f>
        <v>0.01614922022258568</v>
      </c>
      <c r="N23" s="477">
        <v>82019</v>
      </c>
      <c r="O23" s="475">
        <v>11627</v>
      </c>
      <c r="P23" s="475">
        <f>O23+N23</f>
        <v>93646</v>
      </c>
      <c r="Q23" s="479">
        <f>(L23/P23-1)</f>
        <v>0.009770839117527741</v>
      </c>
    </row>
    <row r="24" spans="1:17" s="133" customFormat="1" ht="18" customHeight="1">
      <c r="A24" s="473" t="s">
        <v>239</v>
      </c>
      <c r="B24" s="474">
        <v>27373</v>
      </c>
      <c r="C24" s="475">
        <v>432</v>
      </c>
      <c r="D24" s="475">
        <f t="shared" si="3"/>
        <v>27805</v>
      </c>
      <c r="E24" s="476">
        <f>D24/$D$8</f>
        <v>0.01400491796507862</v>
      </c>
      <c r="F24" s="477">
        <v>24579</v>
      </c>
      <c r="G24" s="475">
        <v>50</v>
      </c>
      <c r="H24" s="475">
        <f>G24+F24</f>
        <v>24629</v>
      </c>
      <c r="I24" s="478">
        <f>(D24/H24-1)</f>
        <v>0.12895367249989853</v>
      </c>
      <c r="J24" s="477">
        <v>81310</v>
      </c>
      <c r="K24" s="475">
        <v>921</v>
      </c>
      <c r="L24" s="475">
        <f>K24+J24</f>
        <v>82231</v>
      </c>
      <c r="M24" s="478">
        <f>(L24/$L$8)</f>
        <v>0.014043490742731604</v>
      </c>
      <c r="N24" s="477">
        <v>75620</v>
      </c>
      <c r="O24" s="475">
        <v>287</v>
      </c>
      <c r="P24" s="475">
        <f>O24+N24</f>
        <v>75907</v>
      </c>
      <c r="Q24" s="479">
        <f>(L24/P24-1)</f>
        <v>0.08331247447534484</v>
      </c>
    </row>
    <row r="25" spans="1:17" s="133" customFormat="1" ht="18" customHeight="1">
      <c r="A25" s="473" t="s">
        <v>240</v>
      </c>
      <c r="B25" s="474">
        <v>25877</v>
      </c>
      <c r="C25" s="475">
        <v>97</v>
      </c>
      <c r="D25" s="475">
        <f t="shared" si="3"/>
        <v>25974</v>
      </c>
      <c r="E25" s="476">
        <f aca="true" t="shared" si="11" ref="E25:E38">D25/$D$8</f>
        <v>0.013082673591978136</v>
      </c>
      <c r="F25" s="477">
        <v>21528</v>
      </c>
      <c r="G25" s="475">
        <v>916</v>
      </c>
      <c r="H25" s="475">
        <f t="shared" si="0"/>
        <v>22444</v>
      </c>
      <c r="I25" s="478">
        <f aca="true" t="shared" si="12" ref="I25:I38">(D25/H25-1)</f>
        <v>0.15728034218499376</v>
      </c>
      <c r="J25" s="477">
        <v>79958</v>
      </c>
      <c r="K25" s="475">
        <v>464</v>
      </c>
      <c r="L25" s="475">
        <f t="shared" si="1"/>
        <v>80422</v>
      </c>
      <c r="M25" s="478">
        <f aca="true" t="shared" si="13" ref="M25:M38">(L25/$L$8)</f>
        <v>0.013734547950431846</v>
      </c>
      <c r="N25" s="477">
        <v>65264</v>
      </c>
      <c r="O25" s="475">
        <v>1463</v>
      </c>
      <c r="P25" s="475">
        <f t="shared" si="2"/>
        <v>66727</v>
      </c>
      <c r="Q25" s="479">
        <f aca="true" t="shared" si="14" ref="Q25:Q38">(L25/P25-1)</f>
        <v>0.2052392584710836</v>
      </c>
    </row>
    <row r="26" spans="1:17" s="133" customFormat="1" ht="18" customHeight="1">
      <c r="A26" s="473" t="s">
        <v>241</v>
      </c>
      <c r="B26" s="474">
        <v>23638</v>
      </c>
      <c r="C26" s="475">
        <v>23</v>
      </c>
      <c r="D26" s="475">
        <f t="shared" si="3"/>
        <v>23661</v>
      </c>
      <c r="E26" s="476">
        <f t="shared" si="11"/>
        <v>0.011917653802255897</v>
      </c>
      <c r="F26" s="477">
        <v>22707</v>
      </c>
      <c r="G26" s="475">
        <v>478</v>
      </c>
      <c r="H26" s="475">
        <f>G26+F26</f>
        <v>23185</v>
      </c>
      <c r="I26" s="478">
        <f t="shared" si="12"/>
        <v>0.020530515419452167</v>
      </c>
      <c r="J26" s="477">
        <v>69879</v>
      </c>
      <c r="K26" s="475">
        <v>168</v>
      </c>
      <c r="L26" s="475">
        <f>K26+J26</f>
        <v>70047</v>
      </c>
      <c r="M26" s="478">
        <f t="shared" si="13"/>
        <v>0.011962695285915538</v>
      </c>
      <c r="N26" s="477">
        <v>67745</v>
      </c>
      <c r="O26" s="475">
        <v>609</v>
      </c>
      <c r="P26" s="475">
        <f>O26+N26</f>
        <v>68354</v>
      </c>
      <c r="Q26" s="479">
        <f t="shared" si="14"/>
        <v>0.024768118910378334</v>
      </c>
    </row>
    <row r="27" spans="1:17" s="133" customFormat="1" ht="18" customHeight="1">
      <c r="A27" s="473" t="s">
        <v>242</v>
      </c>
      <c r="B27" s="474">
        <v>22769</v>
      </c>
      <c r="C27" s="475">
        <v>0</v>
      </c>
      <c r="D27" s="475">
        <f t="shared" si="3"/>
        <v>22769</v>
      </c>
      <c r="E27" s="476">
        <f t="shared" si="11"/>
        <v>0.011468368176474559</v>
      </c>
      <c r="F27" s="477">
        <v>24702</v>
      </c>
      <c r="G27" s="475">
        <v>441</v>
      </c>
      <c r="H27" s="475">
        <f>G27+F27</f>
        <v>25143</v>
      </c>
      <c r="I27" s="478">
        <f t="shared" si="12"/>
        <v>-0.09441991806864736</v>
      </c>
      <c r="J27" s="477">
        <v>66759</v>
      </c>
      <c r="K27" s="475">
        <v>136</v>
      </c>
      <c r="L27" s="475">
        <f>K27+J27</f>
        <v>66895</v>
      </c>
      <c r="M27" s="478">
        <f t="shared" si="13"/>
        <v>0.011424393637862006</v>
      </c>
      <c r="N27" s="477">
        <v>75371</v>
      </c>
      <c r="O27" s="475">
        <v>441</v>
      </c>
      <c r="P27" s="475">
        <f>O27+N27</f>
        <v>75812</v>
      </c>
      <c r="Q27" s="479">
        <f t="shared" si="14"/>
        <v>-0.11761990186250193</v>
      </c>
    </row>
    <row r="28" spans="1:17" s="133" customFormat="1" ht="18" customHeight="1">
      <c r="A28" s="473" t="s">
        <v>243</v>
      </c>
      <c r="B28" s="474">
        <v>20889</v>
      </c>
      <c r="C28" s="475">
        <v>316</v>
      </c>
      <c r="D28" s="475">
        <f t="shared" si="3"/>
        <v>21205</v>
      </c>
      <c r="E28" s="476">
        <f t="shared" si="11"/>
        <v>0.010680607281046292</v>
      </c>
      <c r="F28" s="477">
        <v>24728</v>
      </c>
      <c r="G28" s="475">
        <v>287</v>
      </c>
      <c r="H28" s="475">
        <f>G28+F28</f>
        <v>25015</v>
      </c>
      <c r="I28" s="478">
        <f t="shared" si="12"/>
        <v>-0.15230861483110136</v>
      </c>
      <c r="J28" s="477">
        <v>56675</v>
      </c>
      <c r="K28" s="475">
        <v>1019</v>
      </c>
      <c r="L28" s="475">
        <f>K28+J28</f>
        <v>57694</v>
      </c>
      <c r="M28" s="478">
        <f t="shared" si="13"/>
        <v>0.009853037843528076</v>
      </c>
      <c r="N28" s="477">
        <v>73989</v>
      </c>
      <c r="O28" s="475">
        <v>1596</v>
      </c>
      <c r="P28" s="475">
        <f>O28+N28</f>
        <v>75585</v>
      </c>
      <c r="Q28" s="479">
        <f t="shared" si="14"/>
        <v>-0.23670040351921673</v>
      </c>
    </row>
    <row r="29" spans="1:17" s="133" customFormat="1" ht="18" customHeight="1">
      <c r="A29" s="473" t="s">
        <v>244</v>
      </c>
      <c r="B29" s="474">
        <v>19052</v>
      </c>
      <c r="C29" s="475">
        <v>281</v>
      </c>
      <c r="D29" s="475">
        <f t="shared" si="3"/>
        <v>19333</v>
      </c>
      <c r="E29" s="476">
        <f t="shared" si="11"/>
        <v>0.009737711887029848</v>
      </c>
      <c r="F29" s="477">
        <v>16960</v>
      </c>
      <c r="G29" s="475">
        <v>269</v>
      </c>
      <c r="H29" s="475">
        <f t="shared" si="0"/>
        <v>17229</v>
      </c>
      <c r="I29" s="478">
        <f t="shared" si="12"/>
        <v>0.12211968193162681</v>
      </c>
      <c r="J29" s="477">
        <v>49385</v>
      </c>
      <c r="K29" s="475">
        <v>788</v>
      </c>
      <c r="L29" s="475">
        <f t="shared" si="1"/>
        <v>50173</v>
      </c>
      <c r="M29" s="478">
        <f t="shared" si="13"/>
        <v>0.008568594095111001</v>
      </c>
      <c r="N29" s="477">
        <v>48750</v>
      </c>
      <c r="O29" s="475">
        <v>802</v>
      </c>
      <c r="P29" s="475">
        <f t="shared" si="2"/>
        <v>49552</v>
      </c>
      <c r="Q29" s="479">
        <f t="shared" si="14"/>
        <v>0.01253228931223771</v>
      </c>
    </row>
    <row r="30" spans="1:17" s="133" customFormat="1" ht="18" customHeight="1">
      <c r="A30" s="473" t="s">
        <v>245</v>
      </c>
      <c r="B30" s="474">
        <v>17938</v>
      </c>
      <c r="C30" s="475">
        <v>75</v>
      </c>
      <c r="D30" s="475">
        <f t="shared" si="3"/>
        <v>18013</v>
      </c>
      <c r="E30" s="476">
        <f t="shared" si="11"/>
        <v>0.009072849750223384</v>
      </c>
      <c r="F30" s="477">
        <v>18160</v>
      </c>
      <c r="G30" s="475">
        <v>222</v>
      </c>
      <c r="H30" s="475">
        <f>G30+F30</f>
        <v>18382</v>
      </c>
      <c r="I30" s="478">
        <f t="shared" si="12"/>
        <v>-0.02007398542052008</v>
      </c>
      <c r="J30" s="477">
        <v>55309</v>
      </c>
      <c r="K30" s="475">
        <v>240</v>
      </c>
      <c r="L30" s="475">
        <f>K30+J30</f>
        <v>55549</v>
      </c>
      <c r="M30" s="478">
        <f t="shared" si="13"/>
        <v>0.009486712642044945</v>
      </c>
      <c r="N30" s="477">
        <v>56208</v>
      </c>
      <c r="O30" s="475">
        <v>457</v>
      </c>
      <c r="P30" s="475">
        <f>O30+N30</f>
        <v>56665</v>
      </c>
      <c r="Q30" s="479">
        <f t="shared" si="14"/>
        <v>-0.019694696902850084</v>
      </c>
    </row>
    <row r="31" spans="1:17" s="133" customFormat="1" ht="18" customHeight="1">
      <c r="A31" s="473" t="s">
        <v>246</v>
      </c>
      <c r="B31" s="474">
        <v>16641</v>
      </c>
      <c r="C31" s="475">
        <v>90</v>
      </c>
      <c r="D31" s="475">
        <f t="shared" si="3"/>
        <v>16731</v>
      </c>
      <c r="E31" s="476">
        <f t="shared" si="11"/>
        <v>0.008427127584021952</v>
      </c>
      <c r="F31" s="477">
        <v>17599</v>
      </c>
      <c r="G31" s="475">
        <v>808</v>
      </c>
      <c r="H31" s="475">
        <f>G31+F31</f>
        <v>18407</v>
      </c>
      <c r="I31" s="478">
        <f t="shared" si="12"/>
        <v>-0.09105231705329497</v>
      </c>
      <c r="J31" s="477">
        <v>49499</v>
      </c>
      <c r="K31" s="475">
        <v>1214</v>
      </c>
      <c r="L31" s="475">
        <f>K31+J31</f>
        <v>50713</v>
      </c>
      <c r="M31" s="478">
        <f t="shared" si="13"/>
        <v>0.008660815824155706</v>
      </c>
      <c r="N31" s="477">
        <v>51879</v>
      </c>
      <c r="O31" s="475">
        <v>828</v>
      </c>
      <c r="P31" s="475">
        <f>O31+N31</f>
        <v>52707</v>
      </c>
      <c r="Q31" s="479">
        <f t="shared" si="14"/>
        <v>-0.03783178704915857</v>
      </c>
    </row>
    <row r="32" spans="1:17" s="133" customFormat="1" ht="18" customHeight="1">
      <c r="A32" s="473" t="s">
        <v>247</v>
      </c>
      <c r="B32" s="474">
        <v>16539</v>
      </c>
      <c r="C32" s="475">
        <v>0</v>
      </c>
      <c r="D32" s="475">
        <f t="shared" si="3"/>
        <v>16539</v>
      </c>
      <c r="E32" s="476">
        <f t="shared" si="11"/>
        <v>0.00833042036412283</v>
      </c>
      <c r="F32" s="477">
        <v>14147</v>
      </c>
      <c r="G32" s="475">
        <v>30</v>
      </c>
      <c r="H32" s="475">
        <f>G32+F32</f>
        <v>14177</v>
      </c>
      <c r="I32" s="478">
        <f t="shared" si="12"/>
        <v>0.1666078860125555</v>
      </c>
      <c r="J32" s="477">
        <v>44145</v>
      </c>
      <c r="K32" s="475">
        <v>4</v>
      </c>
      <c r="L32" s="475">
        <f>K32+J32</f>
        <v>44149</v>
      </c>
      <c r="M32" s="478">
        <f t="shared" si="13"/>
        <v>0.007539809473323413</v>
      </c>
      <c r="N32" s="477">
        <v>43576</v>
      </c>
      <c r="O32" s="475">
        <v>91</v>
      </c>
      <c r="P32" s="475">
        <f>O32+N32</f>
        <v>43667</v>
      </c>
      <c r="Q32" s="479">
        <f t="shared" si="14"/>
        <v>0.011038083678750477</v>
      </c>
    </row>
    <row r="33" spans="1:17" s="133" customFormat="1" ht="18" customHeight="1">
      <c r="A33" s="473" t="s">
        <v>248</v>
      </c>
      <c r="B33" s="474">
        <v>16482</v>
      </c>
      <c r="C33" s="475">
        <v>40</v>
      </c>
      <c r="D33" s="475">
        <f t="shared" si="3"/>
        <v>16522</v>
      </c>
      <c r="E33" s="476">
        <f t="shared" si="11"/>
        <v>0.008321857745694262</v>
      </c>
      <c r="F33" s="477">
        <v>10081</v>
      </c>
      <c r="G33" s="475"/>
      <c r="H33" s="475">
        <f>G33+F33</f>
        <v>10081</v>
      </c>
      <c r="I33" s="478">
        <f t="shared" si="12"/>
        <v>0.6389247098502133</v>
      </c>
      <c r="J33" s="477">
        <v>47723</v>
      </c>
      <c r="K33" s="475">
        <v>1088</v>
      </c>
      <c r="L33" s="475">
        <f>K33+J33</f>
        <v>48811</v>
      </c>
      <c r="M33" s="478">
        <f t="shared" si="13"/>
        <v>0.008335990400742692</v>
      </c>
      <c r="N33" s="477">
        <v>32586</v>
      </c>
      <c r="O33" s="475">
        <v>9</v>
      </c>
      <c r="P33" s="475">
        <f>O33+N33</f>
        <v>32595</v>
      </c>
      <c r="Q33" s="479">
        <f t="shared" si="14"/>
        <v>0.49749961650559893</v>
      </c>
    </row>
    <row r="34" spans="1:17" s="133" customFormat="1" ht="18" customHeight="1">
      <c r="A34" s="473" t="s">
        <v>249</v>
      </c>
      <c r="B34" s="474">
        <v>14708</v>
      </c>
      <c r="C34" s="475">
        <v>1318</v>
      </c>
      <c r="D34" s="475">
        <f t="shared" si="3"/>
        <v>16026</v>
      </c>
      <c r="E34" s="476">
        <f t="shared" si="11"/>
        <v>0.008072030760954862</v>
      </c>
      <c r="F34" s="477">
        <v>10667</v>
      </c>
      <c r="G34" s="475">
        <v>1362</v>
      </c>
      <c r="H34" s="475">
        <f>G34+F34</f>
        <v>12029</v>
      </c>
      <c r="I34" s="478">
        <f t="shared" si="12"/>
        <v>0.3322803225538282</v>
      </c>
      <c r="J34" s="477">
        <v>49267</v>
      </c>
      <c r="K34" s="475">
        <v>5763</v>
      </c>
      <c r="L34" s="475">
        <f>K34+J34</f>
        <v>55030</v>
      </c>
      <c r="M34" s="478">
        <f t="shared" si="13"/>
        <v>0.009398077313574203</v>
      </c>
      <c r="N34" s="477">
        <v>33954</v>
      </c>
      <c r="O34" s="475">
        <v>7843</v>
      </c>
      <c r="P34" s="475">
        <f>O34+N34</f>
        <v>41797</v>
      </c>
      <c r="Q34" s="479">
        <f t="shared" si="14"/>
        <v>0.3166016699763141</v>
      </c>
    </row>
    <row r="35" spans="1:17" s="133" customFormat="1" ht="18" customHeight="1">
      <c r="A35" s="473" t="s">
        <v>250</v>
      </c>
      <c r="B35" s="474">
        <v>15912</v>
      </c>
      <c r="C35" s="475">
        <v>0</v>
      </c>
      <c r="D35" s="475">
        <f t="shared" si="3"/>
        <v>15912</v>
      </c>
      <c r="E35" s="476">
        <f t="shared" si="11"/>
        <v>0.008014610849139759</v>
      </c>
      <c r="F35" s="477">
        <v>16756</v>
      </c>
      <c r="G35" s="475"/>
      <c r="H35" s="475">
        <f t="shared" si="0"/>
        <v>16756</v>
      </c>
      <c r="I35" s="478">
        <f t="shared" si="12"/>
        <v>-0.050370016710432064</v>
      </c>
      <c r="J35" s="477">
        <v>45376</v>
      </c>
      <c r="K35" s="475">
        <v>360</v>
      </c>
      <c r="L35" s="475">
        <f t="shared" si="1"/>
        <v>45736</v>
      </c>
      <c r="M35" s="478">
        <f t="shared" si="13"/>
        <v>0.007810838888127016</v>
      </c>
      <c r="N35" s="477">
        <v>48882</v>
      </c>
      <c r="O35" s="475">
        <v>236</v>
      </c>
      <c r="P35" s="475">
        <f t="shared" si="2"/>
        <v>49118</v>
      </c>
      <c r="Q35" s="479">
        <f t="shared" si="14"/>
        <v>-0.06885459505680203</v>
      </c>
    </row>
    <row r="36" spans="1:17" s="133" customFormat="1" ht="18" customHeight="1">
      <c r="A36" s="473" t="s">
        <v>251</v>
      </c>
      <c r="B36" s="474">
        <v>14930</v>
      </c>
      <c r="C36" s="475">
        <v>64</v>
      </c>
      <c r="D36" s="475">
        <f t="shared" si="3"/>
        <v>14994</v>
      </c>
      <c r="E36" s="476">
        <f t="shared" si="11"/>
        <v>0.007552229453997081</v>
      </c>
      <c r="F36" s="477">
        <v>11031</v>
      </c>
      <c r="G36" s="475">
        <v>22</v>
      </c>
      <c r="H36" s="475">
        <f t="shared" si="0"/>
        <v>11053</v>
      </c>
      <c r="I36" s="478">
        <f t="shared" si="12"/>
        <v>0.35655478150728315</v>
      </c>
      <c r="J36" s="477">
        <v>42201</v>
      </c>
      <c r="K36" s="475">
        <v>102</v>
      </c>
      <c r="L36" s="475">
        <f t="shared" si="1"/>
        <v>42303</v>
      </c>
      <c r="M36" s="478">
        <f t="shared" si="13"/>
        <v>0.007224547784774295</v>
      </c>
      <c r="N36" s="477">
        <v>34199</v>
      </c>
      <c r="O36" s="475">
        <v>67</v>
      </c>
      <c r="P36" s="475">
        <f t="shared" si="2"/>
        <v>34266</v>
      </c>
      <c r="Q36" s="479">
        <f t="shared" si="14"/>
        <v>0.23454736473472249</v>
      </c>
    </row>
    <row r="37" spans="1:17" s="133" customFormat="1" ht="18" customHeight="1">
      <c r="A37" s="473" t="s">
        <v>252</v>
      </c>
      <c r="B37" s="474">
        <v>11346</v>
      </c>
      <c r="C37" s="475">
        <v>0</v>
      </c>
      <c r="D37" s="475">
        <f t="shared" si="3"/>
        <v>11346</v>
      </c>
      <c r="E37" s="476">
        <f t="shared" si="11"/>
        <v>0.005714792275913757</v>
      </c>
      <c r="F37" s="477">
        <v>14014</v>
      </c>
      <c r="G37" s="475"/>
      <c r="H37" s="475">
        <f t="shared" si="0"/>
        <v>14014</v>
      </c>
      <c r="I37" s="478">
        <f t="shared" si="12"/>
        <v>-0.1903810475239046</v>
      </c>
      <c r="J37" s="477">
        <v>34861</v>
      </c>
      <c r="K37" s="475">
        <v>28</v>
      </c>
      <c r="L37" s="475">
        <f t="shared" si="1"/>
        <v>34889</v>
      </c>
      <c r="M37" s="478">
        <f t="shared" si="13"/>
        <v>0.0059583776011864495</v>
      </c>
      <c r="N37" s="477">
        <v>43650</v>
      </c>
      <c r="O37" s="475"/>
      <c r="P37" s="475">
        <f t="shared" si="2"/>
        <v>43650</v>
      </c>
      <c r="Q37" s="479">
        <f t="shared" si="14"/>
        <v>-0.2007101947308133</v>
      </c>
    </row>
    <row r="38" spans="1:17" s="133" customFormat="1" ht="18" customHeight="1">
      <c r="A38" s="473" t="s">
        <v>253</v>
      </c>
      <c r="B38" s="474">
        <v>10162</v>
      </c>
      <c r="C38" s="475">
        <v>0</v>
      </c>
      <c r="D38" s="475">
        <f t="shared" si="3"/>
        <v>10162</v>
      </c>
      <c r="E38" s="476">
        <f t="shared" si="11"/>
        <v>0.005118431086535836</v>
      </c>
      <c r="F38" s="477">
        <v>9514</v>
      </c>
      <c r="G38" s="475"/>
      <c r="H38" s="475">
        <f t="shared" si="0"/>
        <v>9514</v>
      </c>
      <c r="I38" s="478">
        <f t="shared" si="12"/>
        <v>0.0681101534580617</v>
      </c>
      <c r="J38" s="477">
        <v>29229</v>
      </c>
      <c r="K38" s="475"/>
      <c r="L38" s="475">
        <f t="shared" si="1"/>
        <v>29229</v>
      </c>
      <c r="M38" s="478">
        <f t="shared" si="13"/>
        <v>0.004991757256014181</v>
      </c>
      <c r="N38" s="477">
        <v>27626</v>
      </c>
      <c r="O38" s="475">
        <v>12</v>
      </c>
      <c r="P38" s="475">
        <f t="shared" si="2"/>
        <v>27638</v>
      </c>
      <c r="Q38" s="479">
        <f t="shared" si="14"/>
        <v>0.05756567045372307</v>
      </c>
    </row>
    <row r="39" spans="1:17" s="133" customFormat="1" ht="18" customHeight="1">
      <c r="A39" s="473" t="s">
        <v>254</v>
      </c>
      <c r="B39" s="474">
        <v>9959</v>
      </c>
      <c r="C39" s="475">
        <v>0</v>
      </c>
      <c r="D39" s="475">
        <f t="shared" si="3"/>
        <v>9959</v>
      </c>
      <c r="E39" s="476">
        <f aca="true" t="shared" si="15" ref="E39:E59">D39/$D$8</f>
        <v>0.005016183348829994</v>
      </c>
      <c r="F39" s="477">
        <v>11483</v>
      </c>
      <c r="G39" s="475">
        <v>43</v>
      </c>
      <c r="H39" s="475">
        <f t="shared" si="0"/>
        <v>11526</v>
      </c>
      <c r="I39" s="478">
        <f aca="true" t="shared" si="16" ref="I39:I59">(D39/H39-1)</f>
        <v>-0.13595349644282495</v>
      </c>
      <c r="J39" s="477">
        <v>26515</v>
      </c>
      <c r="K39" s="475">
        <v>2</v>
      </c>
      <c r="L39" s="475">
        <f t="shared" si="1"/>
        <v>26517</v>
      </c>
      <c r="M39" s="478">
        <f aca="true" t="shared" si="17" ref="M39:M59">(L39/$L$8)</f>
        <v>0.0045285992390341106</v>
      </c>
      <c r="N39" s="477">
        <v>34228</v>
      </c>
      <c r="O39" s="475">
        <v>75</v>
      </c>
      <c r="P39" s="475">
        <f t="shared" si="2"/>
        <v>34303</v>
      </c>
      <c r="Q39" s="479">
        <f aca="true" t="shared" si="18" ref="Q39:Q59">(L39/P39-1)</f>
        <v>-0.2269772323120427</v>
      </c>
    </row>
    <row r="40" spans="1:17" s="133" customFormat="1" ht="18" customHeight="1">
      <c r="A40" s="473" t="s">
        <v>255</v>
      </c>
      <c r="B40" s="474">
        <v>9653</v>
      </c>
      <c r="C40" s="475">
        <v>27</v>
      </c>
      <c r="D40" s="475">
        <f t="shared" si="3"/>
        <v>9680</v>
      </c>
      <c r="E40" s="476">
        <f t="shared" si="15"/>
        <v>0.004875655669914082</v>
      </c>
      <c r="F40" s="477">
        <v>8503</v>
      </c>
      <c r="G40" s="475">
        <v>90</v>
      </c>
      <c r="H40" s="475">
        <f t="shared" si="0"/>
        <v>8593</v>
      </c>
      <c r="I40" s="478">
        <f t="shared" si="16"/>
        <v>0.126498312580007</v>
      </c>
      <c r="J40" s="477">
        <v>28068</v>
      </c>
      <c r="K40" s="475">
        <v>53</v>
      </c>
      <c r="L40" s="475">
        <f t="shared" si="1"/>
        <v>28121</v>
      </c>
      <c r="M40" s="478">
        <f t="shared" si="17"/>
        <v>0.004802531930492825</v>
      </c>
      <c r="N40" s="477">
        <v>26002</v>
      </c>
      <c r="O40" s="475">
        <v>157</v>
      </c>
      <c r="P40" s="475">
        <f t="shared" si="2"/>
        <v>26159</v>
      </c>
      <c r="Q40" s="479">
        <f t="shared" si="18"/>
        <v>0.07500286708207504</v>
      </c>
    </row>
    <row r="41" spans="1:17" s="133" customFormat="1" ht="18" customHeight="1">
      <c r="A41" s="473" t="s">
        <v>256</v>
      </c>
      <c r="B41" s="474">
        <v>9569</v>
      </c>
      <c r="C41" s="475">
        <v>27</v>
      </c>
      <c r="D41" s="475">
        <f t="shared" si="3"/>
        <v>9596</v>
      </c>
      <c r="E41" s="476">
        <f t="shared" si="15"/>
        <v>0.004833346261208215</v>
      </c>
      <c r="F41" s="477">
        <v>9979</v>
      </c>
      <c r="G41" s="475">
        <v>187</v>
      </c>
      <c r="H41" s="475">
        <f t="shared" si="0"/>
        <v>10166</v>
      </c>
      <c r="I41" s="478">
        <f t="shared" si="16"/>
        <v>-0.056069250442651986</v>
      </c>
      <c r="J41" s="477">
        <v>27567</v>
      </c>
      <c r="K41" s="475">
        <v>32</v>
      </c>
      <c r="L41" s="475">
        <f t="shared" si="1"/>
        <v>27599</v>
      </c>
      <c r="M41" s="478">
        <f t="shared" si="17"/>
        <v>0.004713384259082944</v>
      </c>
      <c r="N41" s="477">
        <v>27667</v>
      </c>
      <c r="O41" s="475">
        <v>239</v>
      </c>
      <c r="P41" s="475">
        <f t="shared" si="2"/>
        <v>27906</v>
      </c>
      <c r="Q41" s="479">
        <f t="shared" si="18"/>
        <v>-0.011001218375976451</v>
      </c>
    </row>
    <row r="42" spans="1:17" s="133" customFormat="1" ht="18" customHeight="1">
      <c r="A42" s="473" t="s">
        <v>257</v>
      </c>
      <c r="B42" s="474">
        <v>8158</v>
      </c>
      <c r="C42" s="475">
        <v>25</v>
      </c>
      <c r="D42" s="475">
        <f t="shared" si="3"/>
        <v>8183</v>
      </c>
      <c r="E42" s="476">
        <f t="shared" si="15"/>
        <v>0.004121641564763113</v>
      </c>
      <c r="F42" s="477">
        <v>6834</v>
      </c>
      <c r="G42" s="475">
        <v>1</v>
      </c>
      <c r="H42" s="475">
        <f t="shared" si="0"/>
        <v>6835</v>
      </c>
      <c r="I42" s="478">
        <f t="shared" si="16"/>
        <v>0.1972201901975128</v>
      </c>
      <c r="J42" s="477">
        <v>22061</v>
      </c>
      <c r="K42" s="475">
        <v>27</v>
      </c>
      <c r="L42" s="475">
        <f t="shared" si="1"/>
        <v>22088</v>
      </c>
      <c r="M42" s="478">
        <f t="shared" si="17"/>
        <v>0.003772210279887824</v>
      </c>
      <c r="N42" s="477">
        <v>20417</v>
      </c>
      <c r="O42" s="475">
        <v>3</v>
      </c>
      <c r="P42" s="475">
        <f t="shared" si="2"/>
        <v>20420</v>
      </c>
      <c r="Q42" s="479">
        <f t="shared" si="18"/>
        <v>0.08168462291870715</v>
      </c>
    </row>
    <row r="43" spans="1:17" s="133" customFormat="1" ht="18" customHeight="1">
      <c r="A43" s="473" t="s">
        <v>258</v>
      </c>
      <c r="B43" s="474">
        <v>8029</v>
      </c>
      <c r="C43" s="475">
        <v>0</v>
      </c>
      <c r="D43" s="475">
        <f t="shared" si="3"/>
        <v>8029</v>
      </c>
      <c r="E43" s="476">
        <f t="shared" si="15"/>
        <v>0.004044074315469025</v>
      </c>
      <c r="F43" s="477">
        <v>8060</v>
      </c>
      <c r="G43" s="475"/>
      <c r="H43" s="475">
        <f t="shared" si="0"/>
        <v>8060</v>
      </c>
      <c r="I43" s="478">
        <f t="shared" si="16"/>
        <v>-0.0038461538461538325</v>
      </c>
      <c r="J43" s="477">
        <v>23645</v>
      </c>
      <c r="K43" s="475">
        <v>13</v>
      </c>
      <c r="L43" s="475">
        <f t="shared" si="1"/>
        <v>23658</v>
      </c>
      <c r="M43" s="478">
        <f t="shared" si="17"/>
        <v>0.004040336418036316</v>
      </c>
      <c r="N43" s="477">
        <v>27679</v>
      </c>
      <c r="O43" s="475">
        <v>14</v>
      </c>
      <c r="P43" s="475">
        <f t="shared" si="2"/>
        <v>27693</v>
      </c>
      <c r="Q43" s="479">
        <f t="shared" si="18"/>
        <v>-0.1457046907160654</v>
      </c>
    </row>
    <row r="44" spans="1:17" s="133" customFormat="1" ht="18" customHeight="1">
      <c r="A44" s="473" t="s">
        <v>259</v>
      </c>
      <c r="B44" s="474">
        <v>4511</v>
      </c>
      <c r="C44" s="475">
        <v>3206</v>
      </c>
      <c r="D44" s="475">
        <f t="shared" si="3"/>
        <v>7717</v>
      </c>
      <c r="E44" s="476">
        <f t="shared" si="15"/>
        <v>0.0038869250831329513</v>
      </c>
      <c r="F44" s="477">
        <v>3016</v>
      </c>
      <c r="G44" s="475">
        <v>2983</v>
      </c>
      <c r="H44" s="475">
        <f t="shared" si="0"/>
        <v>5999</v>
      </c>
      <c r="I44" s="478">
        <f t="shared" si="16"/>
        <v>0.286381063510585</v>
      </c>
      <c r="J44" s="477">
        <v>13180</v>
      </c>
      <c r="K44" s="475">
        <v>10710</v>
      </c>
      <c r="L44" s="475">
        <f t="shared" si="1"/>
        <v>23890</v>
      </c>
      <c r="M44" s="478">
        <f t="shared" si="17"/>
        <v>0.004079957605329596</v>
      </c>
      <c r="N44" s="477">
        <v>9055</v>
      </c>
      <c r="O44" s="475">
        <v>8037</v>
      </c>
      <c r="P44" s="475">
        <f t="shared" si="2"/>
        <v>17092</v>
      </c>
      <c r="Q44" s="479">
        <f t="shared" si="18"/>
        <v>0.3977299321319916</v>
      </c>
    </row>
    <row r="45" spans="1:17" s="133" customFormat="1" ht="18" customHeight="1">
      <c r="A45" s="473" t="s">
        <v>260</v>
      </c>
      <c r="B45" s="474">
        <v>7536</v>
      </c>
      <c r="C45" s="475">
        <v>0</v>
      </c>
      <c r="D45" s="475">
        <f t="shared" si="3"/>
        <v>7536</v>
      </c>
      <c r="E45" s="476">
        <f t="shared" si="15"/>
        <v>0.0037957583810405496</v>
      </c>
      <c r="F45" s="477">
        <v>6379</v>
      </c>
      <c r="G45" s="475">
        <v>11</v>
      </c>
      <c r="H45" s="475">
        <f t="shared" si="0"/>
        <v>6390</v>
      </c>
      <c r="I45" s="478">
        <f t="shared" si="16"/>
        <v>0.1793427230046949</v>
      </c>
      <c r="J45" s="477">
        <v>21306</v>
      </c>
      <c r="K45" s="475">
        <v>12</v>
      </c>
      <c r="L45" s="475">
        <f t="shared" si="1"/>
        <v>21318</v>
      </c>
      <c r="M45" s="478">
        <f t="shared" si="17"/>
        <v>0.0036407089255092646</v>
      </c>
      <c r="N45" s="477">
        <v>20438</v>
      </c>
      <c r="O45" s="475">
        <v>49</v>
      </c>
      <c r="P45" s="475">
        <f t="shared" si="2"/>
        <v>20487</v>
      </c>
      <c r="Q45" s="479">
        <f t="shared" si="18"/>
        <v>0.040562307804949516</v>
      </c>
    </row>
    <row r="46" spans="1:17" s="133" customFormat="1" ht="18" customHeight="1">
      <c r="A46" s="473" t="s">
        <v>261</v>
      </c>
      <c r="B46" s="474">
        <v>7117</v>
      </c>
      <c r="C46" s="475">
        <v>0</v>
      </c>
      <c r="D46" s="475">
        <f t="shared" si="3"/>
        <v>7117</v>
      </c>
      <c r="E46" s="476">
        <f t="shared" si="15"/>
        <v>0.003584715020948194</v>
      </c>
      <c r="F46" s="477">
        <v>6092</v>
      </c>
      <c r="G46" s="475"/>
      <c r="H46" s="475">
        <f t="shared" si="0"/>
        <v>6092</v>
      </c>
      <c r="I46" s="478">
        <f t="shared" si="16"/>
        <v>0.1682534471437951</v>
      </c>
      <c r="J46" s="477">
        <v>20057</v>
      </c>
      <c r="K46" s="475">
        <v>55</v>
      </c>
      <c r="L46" s="475">
        <f t="shared" si="1"/>
        <v>20112</v>
      </c>
      <c r="M46" s="478">
        <f t="shared" si="17"/>
        <v>0.003434747063976092</v>
      </c>
      <c r="N46" s="477">
        <v>18181</v>
      </c>
      <c r="O46" s="475">
        <v>1</v>
      </c>
      <c r="P46" s="475">
        <f t="shared" si="2"/>
        <v>18182</v>
      </c>
      <c r="Q46" s="479">
        <f t="shared" si="18"/>
        <v>0.10614893851061491</v>
      </c>
    </row>
    <row r="47" spans="1:17" s="133" customFormat="1" ht="18" customHeight="1">
      <c r="A47" s="473" t="s">
        <v>262</v>
      </c>
      <c r="B47" s="474">
        <v>6816</v>
      </c>
      <c r="C47" s="475">
        <v>4</v>
      </c>
      <c r="D47" s="475">
        <f t="shared" si="3"/>
        <v>6820</v>
      </c>
      <c r="E47" s="476">
        <f t="shared" si="15"/>
        <v>0.0034351210401667395</v>
      </c>
      <c r="F47" s="477">
        <v>7529</v>
      </c>
      <c r="G47" s="475">
        <v>65</v>
      </c>
      <c r="H47" s="475">
        <f t="shared" si="0"/>
        <v>7594</v>
      </c>
      <c r="I47" s="478">
        <f t="shared" si="16"/>
        <v>-0.10192257045035558</v>
      </c>
      <c r="J47" s="477">
        <v>23310</v>
      </c>
      <c r="K47" s="475">
        <v>151</v>
      </c>
      <c r="L47" s="475">
        <f t="shared" si="1"/>
        <v>23461</v>
      </c>
      <c r="M47" s="478">
        <f t="shared" si="17"/>
        <v>0.00400669256503297</v>
      </c>
      <c r="N47" s="477">
        <v>22459</v>
      </c>
      <c r="O47" s="475">
        <v>186</v>
      </c>
      <c r="P47" s="475">
        <f t="shared" si="2"/>
        <v>22645</v>
      </c>
      <c r="Q47" s="479">
        <f t="shared" si="18"/>
        <v>0.0360344446897769</v>
      </c>
    </row>
    <row r="48" spans="1:17" s="133" customFormat="1" ht="18" customHeight="1">
      <c r="A48" s="473" t="s">
        <v>263</v>
      </c>
      <c r="B48" s="474">
        <v>6285</v>
      </c>
      <c r="C48" s="475">
        <v>64</v>
      </c>
      <c r="D48" s="475">
        <f t="shared" si="3"/>
        <v>6349</v>
      </c>
      <c r="E48" s="476">
        <f t="shared" si="15"/>
        <v>0.003197886141351705</v>
      </c>
      <c r="F48" s="477">
        <v>5028</v>
      </c>
      <c r="G48" s="475"/>
      <c r="H48" s="475">
        <f t="shared" si="0"/>
        <v>5028</v>
      </c>
      <c r="I48" s="478">
        <f t="shared" si="16"/>
        <v>0.2627287191726333</v>
      </c>
      <c r="J48" s="477">
        <v>16182</v>
      </c>
      <c r="K48" s="475">
        <v>186</v>
      </c>
      <c r="L48" s="475">
        <f t="shared" si="1"/>
        <v>16368</v>
      </c>
      <c r="M48" s="478">
        <f t="shared" si="17"/>
        <v>0.00279534307593281</v>
      </c>
      <c r="N48" s="477">
        <v>14584</v>
      </c>
      <c r="O48" s="475">
        <v>58</v>
      </c>
      <c r="P48" s="475">
        <f t="shared" si="2"/>
        <v>14642</v>
      </c>
      <c r="Q48" s="479">
        <f t="shared" si="18"/>
        <v>0.11788007102854792</v>
      </c>
    </row>
    <row r="49" spans="1:17" s="133" customFormat="1" ht="18" customHeight="1">
      <c r="A49" s="473" t="s">
        <v>264</v>
      </c>
      <c r="B49" s="474">
        <v>5862</v>
      </c>
      <c r="C49" s="475">
        <v>276</v>
      </c>
      <c r="D49" s="475">
        <f t="shared" si="3"/>
        <v>6138</v>
      </c>
      <c r="E49" s="476">
        <f t="shared" si="15"/>
        <v>0.0030916089361500655</v>
      </c>
      <c r="F49" s="477">
        <v>6046</v>
      </c>
      <c r="G49" s="475">
        <v>336</v>
      </c>
      <c r="H49" s="475">
        <f t="shared" si="0"/>
        <v>6382</v>
      </c>
      <c r="I49" s="478">
        <f t="shared" si="16"/>
        <v>-0.03823252898777818</v>
      </c>
      <c r="J49" s="477">
        <v>16208</v>
      </c>
      <c r="K49" s="475">
        <v>869</v>
      </c>
      <c r="L49" s="475">
        <f t="shared" si="1"/>
        <v>17077</v>
      </c>
      <c r="M49" s="478">
        <f t="shared" si="17"/>
        <v>0.002916426790548912</v>
      </c>
      <c r="N49" s="477">
        <v>17358</v>
      </c>
      <c r="O49" s="475">
        <v>659</v>
      </c>
      <c r="P49" s="475">
        <f t="shared" si="2"/>
        <v>18017</v>
      </c>
      <c r="Q49" s="479">
        <f t="shared" si="18"/>
        <v>-0.05217294777154913</v>
      </c>
    </row>
    <row r="50" spans="1:17" s="133" customFormat="1" ht="18" customHeight="1">
      <c r="A50" s="473" t="s">
        <v>265</v>
      </c>
      <c r="B50" s="474">
        <v>5616</v>
      </c>
      <c r="C50" s="475">
        <v>6</v>
      </c>
      <c r="D50" s="475">
        <f t="shared" si="3"/>
        <v>5622</v>
      </c>
      <c r="E50" s="476">
        <f t="shared" si="15"/>
        <v>0.0028317082826711743</v>
      </c>
      <c r="F50" s="477">
        <v>6233</v>
      </c>
      <c r="G50" s="475">
        <v>48</v>
      </c>
      <c r="H50" s="475">
        <f t="shared" si="0"/>
        <v>6281</v>
      </c>
      <c r="I50" s="478">
        <f t="shared" si="16"/>
        <v>-0.10491959879000157</v>
      </c>
      <c r="J50" s="477">
        <v>16896</v>
      </c>
      <c r="K50" s="475">
        <v>21</v>
      </c>
      <c r="L50" s="475">
        <f t="shared" si="1"/>
        <v>16917</v>
      </c>
      <c r="M50" s="478">
        <f t="shared" si="17"/>
        <v>0.0028891018337949257</v>
      </c>
      <c r="N50" s="477">
        <v>17936</v>
      </c>
      <c r="O50" s="475">
        <v>120</v>
      </c>
      <c r="P50" s="475">
        <f t="shared" si="2"/>
        <v>18056</v>
      </c>
      <c r="Q50" s="479">
        <f t="shared" si="18"/>
        <v>-0.06308152414709789</v>
      </c>
    </row>
    <row r="51" spans="1:17" s="133" customFormat="1" ht="18" customHeight="1">
      <c r="A51" s="473" t="s">
        <v>266</v>
      </c>
      <c r="B51" s="474">
        <v>5491</v>
      </c>
      <c r="C51" s="475">
        <v>3</v>
      </c>
      <c r="D51" s="475">
        <f t="shared" si="3"/>
        <v>5494</v>
      </c>
      <c r="E51" s="476">
        <f t="shared" si="15"/>
        <v>0.0027672368027384263</v>
      </c>
      <c r="F51" s="477">
        <v>5343</v>
      </c>
      <c r="G51" s="475">
        <v>8</v>
      </c>
      <c r="H51" s="475">
        <f t="shared" si="0"/>
        <v>5351</v>
      </c>
      <c r="I51" s="478">
        <f t="shared" si="16"/>
        <v>0.02672397682676131</v>
      </c>
      <c r="J51" s="477">
        <v>20324</v>
      </c>
      <c r="K51" s="475">
        <v>27</v>
      </c>
      <c r="L51" s="475">
        <f t="shared" si="1"/>
        <v>20351</v>
      </c>
      <c r="M51" s="478">
        <f t="shared" si="17"/>
        <v>0.0034755637181273593</v>
      </c>
      <c r="N51" s="477">
        <v>16164</v>
      </c>
      <c r="O51" s="475">
        <v>17</v>
      </c>
      <c r="P51" s="475">
        <f t="shared" si="2"/>
        <v>16181</v>
      </c>
      <c r="Q51" s="479">
        <f t="shared" si="18"/>
        <v>0.2577096594771646</v>
      </c>
    </row>
    <row r="52" spans="1:17" s="133" customFormat="1" ht="18" customHeight="1">
      <c r="A52" s="473" t="s">
        <v>267</v>
      </c>
      <c r="B52" s="474">
        <v>2466</v>
      </c>
      <c r="C52" s="475">
        <v>2881</v>
      </c>
      <c r="D52" s="475">
        <f t="shared" si="3"/>
        <v>5347</v>
      </c>
      <c r="E52" s="476">
        <f t="shared" si="15"/>
        <v>0.0026931953375031606</v>
      </c>
      <c r="F52" s="477">
        <v>2282</v>
      </c>
      <c r="G52" s="475">
        <v>2387</v>
      </c>
      <c r="H52" s="475">
        <f t="shared" si="0"/>
        <v>4669</v>
      </c>
      <c r="I52" s="478">
        <f t="shared" si="16"/>
        <v>0.14521310773184837</v>
      </c>
      <c r="J52" s="477">
        <v>7439</v>
      </c>
      <c r="K52" s="475">
        <v>6875</v>
      </c>
      <c r="L52" s="475">
        <f t="shared" si="1"/>
        <v>14314</v>
      </c>
      <c r="M52" s="478">
        <f t="shared" si="17"/>
        <v>0.0024445589436035095</v>
      </c>
      <c r="N52" s="477">
        <v>7060</v>
      </c>
      <c r="O52" s="475">
        <v>8278</v>
      </c>
      <c r="P52" s="475">
        <f t="shared" si="2"/>
        <v>15338</v>
      </c>
      <c r="Q52" s="479">
        <f t="shared" si="18"/>
        <v>-0.06676228973790588</v>
      </c>
    </row>
    <row r="53" spans="1:17" s="133" customFormat="1" ht="18" customHeight="1">
      <c r="A53" s="473" t="s">
        <v>268</v>
      </c>
      <c r="B53" s="474">
        <v>5108</v>
      </c>
      <c r="C53" s="475">
        <v>140</v>
      </c>
      <c r="D53" s="475">
        <f t="shared" si="3"/>
        <v>5248</v>
      </c>
      <c r="E53" s="476">
        <f t="shared" si="15"/>
        <v>0.0026433306772426757</v>
      </c>
      <c r="F53" s="477">
        <v>5347</v>
      </c>
      <c r="G53" s="475">
        <v>2</v>
      </c>
      <c r="H53" s="475">
        <f t="shared" si="0"/>
        <v>5349</v>
      </c>
      <c r="I53" s="478">
        <f t="shared" si="16"/>
        <v>-0.018882034025051397</v>
      </c>
      <c r="J53" s="477">
        <v>13496</v>
      </c>
      <c r="K53" s="475">
        <v>346</v>
      </c>
      <c r="L53" s="475">
        <f t="shared" si="1"/>
        <v>13842</v>
      </c>
      <c r="M53" s="478">
        <f t="shared" si="17"/>
        <v>0.0023639503211792495</v>
      </c>
      <c r="N53" s="477">
        <v>16096</v>
      </c>
      <c r="O53" s="475">
        <v>10</v>
      </c>
      <c r="P53" s="475">
        <f t="shared" si="2"/>
        <v>16106</v>
      </c>
      <c r="Q53" s="479">
        <f t="shared" si="18"/>
        <v>-0.1405687321495095</v>
      </c>
    </row>
    <row r="54" spans="1:17" s="133" customFormat="1" ht="18" customHeight="1">
      <c r="A54" s="473" t="s">
        <v>269</v>
      </c>
      <c r="B54" s="474">
        <v>3826</v>
      </c>
      <c r="C54" s="475">
        <v>8</v>
      </c>
      <c r="D54" s="475">
        <f t="shared" si="3"/>
        <v>3834</v>
      </c>
      <c r="E54" s="476">
        <f t="shared" si="15"/>
        <v>0.0019311222973605981</v>
      </c>
      <c r="F54" s="477">
        <v>3343</v>
      </c>
      <c r="G54" s="475">
        <v>12</v>
      </c>
      <c r="H54" s="475">
        <f t="shared" si="0"/>
        <v>3355</v>
      </c>
      <c r="I54" s="478">
        <f t="shared" si="16"/>
        <v>0.1427719821162443</v>
      </c>
      <c r="J54" s="477">
        <v>9671</v>
      </c>
      <c r="K54" s="475">
        <v>66</v>
      </c>
      <c r="L54" s="475">
        <f t="shared" si="1"/>
        <v>9737</v>
      </c>
      <c r="M54" s="478">
        <f t="shared" si="17"/>
        <v>0.0016628943994597856</v>
      </c>
      <c r="N54" s="477">
        <v>10077</v>
      </c>
      <c r="O54" s="475">
        <v>55</v>
      </c>
      <c r="P54" s="475">
        <f t="shared" si="2"/>
        <v>10132</v>
      </c>
      <c r="Q54" s="479">
        <f t="shared" si="18"/>
        <v>-0.03898539281484403</v>
      </c>
    </row>
    <row r="55" spans="1:17" s="133" customFormat="1" ht="18" customHeight="1">
      <c r="A55" s="473" t="s">
        <v>270</v>
      </c>
      <c r="B55" s="474">
        <v>3248</v>
      </c>
      <c r="C55" s="475">
        <v>15</v>
      </c>
      <c r="D55" s="475">
        <f t="shared" si="3"/>
        <v>3263</v>
      </c>
      <c r="E55" s="476">
        <f t="shared" si="15"/>
        <v>0.0016435190548481041</v>
      </c>
      <c r="F55" s="477">
        <v>2757</v>
      </c>
      <c r="G55" s="475">
        <v>126</v>
      </c>
      <c r="H55" s="475">
        <f t="shared" si="0"/>
        <v>2883</v>
      </c>
      <c r="I55" s="478">
        <f t="shared" si="16"/>
        <v>0.1318071453347207</v>
      </c>
      <c r="J55" s="477">
        <v>8556</v>
      </c>
      <c r="K55" s="475">
        <v>43</v>
      </c>
      <c r="L55" s="475">
        <f t="shared" si="1"/>
        <v>8599</v>
      </c>
      <c r="M55" s="478">
        <f t="shared" si="17"/>
        <v>0.0014685456445470571</v>
      </c>
      <c r="N55" s="477">
        <v>8112</v>
      </c>
      <c r="O55" s="475">
        <v>153</v>
      </c>
      <c r="P55" s="475">
        <f t="shared" si="2"/>
        <v>8265</v>
      </c>
      <c r="Q55" s="479">
        <f t="shared" si="18"/>
        <v>0.04041137326073807</v>
      </c>
    </row>
    <row r="56" spans="1:17" s="133" customFormat="1" ht="18" customHeight="1">
      <c r="A56" s="473" t="s">
        <v>271</v>
      </c>
      <c r="B56" s="474">
        <v>3121</v>
      </c>
      <c r="C56" s="475">
        <v>123</v>
      </c>
      <c r="D56" s="475">
        <f t="shared" si="3"/>
        <v>3244</v>
      </c>
      <c r="E56" s="476">
        <f t="shared" si="15"/>
        <v>0.001633949069545587</v>
      </c>
      <c r="F56" s="477">
        <v>3844</v>
      </c>
      <c r="G56" s="475">
        <v>112</v>
      </c>
      <c r="H56" s="475">
        <f t="shared" si="0"/>
        <v>3956</v>
      </c>
      <c r="I56" s="478">
        <f t="shared" si="16"/>
        <v>-0.17997977755308392</v>
      </c>
      <c r="J56" s="477">
        <v>8487</v>
      </c>
      <c r="K56" s="475">
        <v>275</v>
      </c>
      <c r="L56" s="475">
        <f t="shared" si="1"/>
        <v>8762</v>
      </c>
      <c r="M56" s="478">
        <f t="shared" si="17"/>
        <v>0.001496382944240181</v>
      </c>
      <c r="N56" s="477">
        <v>10747</v>
      </c>
      <c r="O56" s="475">
        <v>218</v>
      </c>
      <c r="P56" s="475">
        <f t="shared" si="2"/>
        <v>10965</v>
      </c>
      <c r="Q56" s="479">
        <f t="shared" si="18"/>
        <v>-0.20091199270405835</v>
      </c>
    </row>
    <row r="57" spans="1:17" s="133" customFormat="1" ht="18" customHeight="1">
      <c r="A57" s="473" t="s">
        <v>272</v>
      </c>
      <c r="B57" s="474">
        <v>2964</v>
      </c>
      <c r="C57" s="475">
        <v>0</v>
      </c>
      <c r="D57" s="475">
        <f t="shared" si="3"/>
        <v>2964</v>
      </c>
      <c r="E57" s="476">
        <f t="shared" si="15"/>
        <v>0.0014929177071927003</v>
      </c>
      <c r="F57" s="477">
        <v>2280</v>
      </c>
      <c r="G57" s="475"/>
      <c r="H57" s="475">
        <f t="shared" si="0"/>
        <v>2280</v>
      </c>
      <c r="I57" s="478">
        <f t="shared" si="16"/>
        <v>0.30000000000000004</v>
      </c>
      <c r="J57" s="477">
        <v>8795</v>
      </c>
      <c r="K57" s="475"/>
      <c r="L57" s="475">
        <f t="shared" si="1"/>
        <v>8795</v>
      </c>
      <c r="M57" s="478">
        <f t="shared" si="17"/>
        <v>0.0015020187165706905</v>
      </c>
      <c r="N57" s="477">
        <v>6672</v>
      </c>
      <c r="O57" s="475">
        <v>2</v>
      </c>
      <c r="P57" s="475">
        <f t="shared" si="2"/>
        <v>6674</v>
      </c>
      <c r="Q57" s="479">
        <f t="shared" si="18"/>
        <v>0.3178004195385076</v>
      </c>
    </row>
    <row r="58" spans="1:17" s="133" customFormat="1" ht="18" customHeight="1">
      <c r="A58" s="473" t="s">
        <v>273</v>
      </c>
      <c r="B58" s="474">
        <v>1695</v>
      </c>
      <c r="C58" s="475">
        <v>1193</v>
      </c>
      <c r="D58" s="475">
        <f t="shared" si="3"/>
        <v>2888</v>
      </c>
      <c r="E58" s="476">
        <f t="shared" si="15"/>
        <v>0.001454637765982631</v>
      </c>
      <c r="F58" s="477">
        <v>1614</v>
      </c>
      <c r="G58" s="475">
        <v>1263</v>
      </c>
      <c r="H58" s="475">
        <f t="shared" si="0"/>
        <v>2877</v>
      </c>
      <c r="I58" s="478">
        <f t="shared" si="16"/>
        <v>0.003823427181091521</v>
      </c>
      <c r="J58" s="477">
        <v>4485</v>
      </c>
      <c r="K58" s="475">
        <v>4380</v>
      </c>
      <c r="L58" s="475">
        <f t="shared" si="1"/>
        <v>8865</v>
      </c>
      <c r="M58" s="478">
        <f t="shared" si="17"/>
        <v>0.0015139733851505597</v>
      </c>
      <c r="N58" s="477">
        <v>4745</v>
      </c>
      <c r="O58" s="475">
        <v>4050</v>
      </c>
      <c r="P58" s="475">
        <f t="shared" si="2"/>
        <v>8795</v>
      </c>
      <c r="Q58" s="479">
        <f t="shared" si="18"/>
        <v>0.007959067652075102</v>
      </c>
    </row>
    <row r="59" spans="1:17" s="133" customFormat="1" ht="18" customHeight="1" thickBot="1">
      <c r="A59" s="480" t="s">
        <v>274</v>
      </c>
      <c r="B59" s="481">
        <v>172010</v>
      </c>
      <c r="C59" s="482">
        <v>28379</v>
      </c>
      <c r="D59" s="482">
        <f t="shared" si="3"/>
        <v>200389</v>
      </c>
      <c r="E59" s="483">
        <f t="shared" si="15"/>
        <v>0.10093262025190217</v>
      </c>
      <c r="F59" s="484">
        <v>165448</v>
      </c>
      <c r="G59" s="482">
        <v>24337</v>
      </c>
      <c r="H59" s="482">
        <f t="shared" si="0"/>
        <v>189785</v>
      </c>
      <c r="I59" s="485">
        <f t="shared" si="16"/>
        <v>0.05587375187712418</v>
      </c>
      <c r="J59" s="484">
        <v>528565</v>
      </c>
      <c r="K59" s="482">
        <v>86474</v>
      </c>
      <c r="L59" s="482">
        <f t="shared" si="1"/>
        <v>615039</v>
      </c>
      <c r="M59" s="485">
        <f t="shared" si="17"/>
        <v>0.10503696298134406</v>
      </c>
      <c r="N59" s="484">
        <v>513728</v>
      </c>
      <c r="O59" s="482">
        <v>80961</v>
      </c>
      <c r="P59" s="482">
        <f t="shared" si="2"/>
        <v>594689</v>
      </c>
      <c r="Q59" s="486">
        <f t="shared" si="18"/>
        <v>0.03421956686604255</v>
      </c>
    </row>
    <row r="60" ht="15" thickTop="1">
      <c r="A60" s="105"/>
    </row>
    <row r="61" ht="14.25" customHeight="1">
      <c r="A61" s="89"/>
    </row>
  </sheetData>
  <sheetProtection/>
  <mergeCells count="14"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</mergeCells>
  <conditionalFormatting sqref="Q60:Q65536 I60:I65536 I3 Q3">
    <cfRule type="cellIs" priority="2" dxfId="91" operator="lessThan" stopIfTrue="1">
      <formula>0</formula>
    </cfRule>
  </conditionalFormatting>
  <conditionalFormatting sqref="Q8:Q59 I8:I5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2017-05-02T15:53:51Z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167.000000000000</vt:lpwstr>
  </property>
</Properties>
</file>